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showInkAnnotation="0" autoCompressPictures="0"/>
  <bookViews>
    <workbookView xWindow="0" yWindow="0" windowWidth="25600" windowHeight="15520" tabRatio="500"/>
  </bookViews>
  <sheets>
    <sheet name="Blatt1" sheetId="1" r:id="rId1"/>
  </sheets>
  <definedNames>
    <definedName name="_xlnm._FilterDatabase" localSheetId="0" hidden="1">Blatt1!$A$12:$AF$12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6" i="1" l="1"/>
  <c r="X14" i="1"/>
  <c r="X6" i="1"/>
  <c r="W14" i="1"/>
  <c r="W6" i="1"/>
  <c r="V14" i="1"/>
  <c r="V6" i="1"/>
  <c r="U14" i="1"/>
  <c r="U6" i="1"/>
  <c r="P14" i="1"/>
  <c r="P6" i="1"/>
  <c r="N14" i="1"/>
  <c r="N6" i="1"/>
  <c r="M14" i="1"/>
  <c r="M6" i="1"/>
  <c r="K14" i="1"/>
  <c r="K6" i="1"/>
  <c r="Y11" i="1"/>
  <c r="Y5" i="1"/>
  <c r="X35" i="1"/>
  <c r="X28" i="1"/>
  <c r="X5" i="1"/>
  <c r="W35" i="1"/>
  <c r="W28" i="1"/>
  <c r="W5" i="1"/>
  <c r="V35" i="1"/>
  <c r="V28" i="1"/>
  <c r="V5" i="1"/>
  <c r="U35" i="1"/>
  <c r="U28" i="1"/>
  <c r="U5" i="1"/>
  <c r="P28" i="1"/>
  <c r="P35" i="1"/>
  <c r="P5" i="1"/>
  <c r="N28" i="1"/>
  <c r="N35" i="1"/>
  <c r="N5" i="1"/>
  <c r="M28" i="1"/>
  <c r="M35" i="1"/>
  <c r="M5" i="1"/>
  <c r="K28" i="1"/>
  <c r="K35" i="1"/>
  <c r="K5" i="1"/>
  <c r="X13" i="1"/>
  <c r="W13" i="1"/>
  <c r="V13" i="1"/>
  <c r="U13" i="1"/>
  <c r="P13" i="1"/>
  <c r="N13" i="1"/>
  <c r="M13" i="1"/>
  <c r="K13" i="1"/>
  <c r="X17" i="1"/>
  <c r="W17" i="1"/>
  <c r="V17" i="1"/>
  <c r="U17" i="1"/>
  <c r="P17" i="1"/>
  <c r="N17" i="1"/>
  <c r="M17" i="1"/>
  <c r="K17" i="1"/>
  <c r="N18" i="1"/>
  <c r="M18" i="1"/>
  <c r="X40" i="1"/>
  <c r="W40" i="1"/>
  <c r="V40" i="1"/>
  <c r="U40" i="1"/>
  <c r="P40" i="1"/>
  <c r="N40" i="1"/>
  <c r="M40" i="1"/>
  <c r="K40" i="1"/>
  <c r="X19" i="1"/>
  <c r="W19" i="1"/>
  <c r="V19" i="1"/>
  <c r="U19" i="1"/>
  <c r="P19" i="1"/>
  <c r="N19" i="1"/>
  <c r="M19" i="1"/>
  <c r="K19" i="1"/>
  <c r="P55" i="1"/>
  <c r="K15" i="1"/>
  <c r="P21" i="1"/>
  <c r="N21" i="1"/>
  <c r="M21" i="1"/>
  <c r="X21" i="1"/>
  <c r="W21" i="1"/>
  <c r="V21" i="1"/>
  <c r="U21" i="1"/>
  <c r="K21" i="1"/>
  <c r="X55" i="1"/>
  <c r="W55" i="1"/>
  <c r="V55" i="1"/>
  <c r="U55" i="1"/>
  <c r="N55" i="1"/>
  <c r="M55" i="1"/>
  <c r="K55" i="1"/>
  <c r="X16" i="1"/>
  <c r="W16" i="1"/>
  <c r="V16" i="1"/>
  <c r="U16" i="1"/>
  <c r="P16" i="1"/>
  <c r="N16" i="1"/>
  <c r="M16" i="1"/>
  <c r="K16" i="1"/>
  <c r="X20" i="1"/>
  <c r="W20" i="1"/>
  <c r="V20" i="1"/>
  <c r="U20" i="1"/>
  <c r="P20" i="1"/>
  <c r="N20" i="1"/>
  <c r="M20" i="1"/>
  <c r="K20" i="1"/>
  <c r="X25" i="1"/>
  <c r="W25" i="1"/>
  <c r="V25" i="1"/>
  <c r="U25" i="1"/>
  <c r="P25" i="1"/>
  <c r="N25" i="1"/>
  <c r="M25" i="1"/>
  <c r="K25" i="1"/>
  <c r="X15" i="1"/>
  <c r="W15" i="1"/>
  <c r="V15" i="1"/>
  <c r="U15" i="1"/>
  <c r="P15" i="1"/>
  <c r="N15" i="1"/>
  <c r="M15" i="1"/>
  <c r="V23" i="1"/>
  <c r="V26" i="1"/>
  <c r="V38" i="1"/>
  <c r="V41" i="1"/>
  <c r="V18" i="1"/>
  <c r="V22" i="1"/>
  <c r="V24" i="1"/>
  <c r="V27" i="1"/>
  <c r="V51" i="1"/>
  <c r="V29" i="1"/>
  <c r="V30" i="1"/>
  <c r="V31" i="1"/>
  <c r="V32" i="1"/>
  <c r="V58" i="1"/>
  <c r="V33" i="1"/>
  <c r="V54" i="1"/>
  <c r="V34" i="1"/>
  <c r="V53" i="1"/>
  <c r="V36" i="1"/>
  <c r="V37" i="1"/>
  <c r="V61" i="1"/>
  <c r="V52" i="1"/>
  <c r="V63" i="1"/>
  <c r="V59" i="1"/>
  <c r="V62" i="1"/>
  <c r="V39" i="1"/>
  <c r="V57" i="1"/>
  <c r="V56" i="1"/>
  <c r="V60" i="1"/>
  <c r="V42" i="1"/>
  <c r="V43" i="1"/>
  <c r="V44" i="1"/>
  <c r="V45" i="1"/>
  <c r="V46" i="1"/>
  <c r="V47" i="1"/>
  <c r="V48" i="1"/>
  <c r="V49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4" i="1"/>
  <c r="P18" i="1"/>
  <c r="X18" i="1"/>
  <c r="W18" i="1"/>
  <c r="U18" i="1"/>
  <c r="K18" i="1"/>
  <c r="X41" i="1"/>
  <c r="W41" i="1"/>
  <c r="U41" i="1"/>
  <c r="P41" i="1"/>
  <c r="N41" i="1"/>
  <c r="M41" i="1"/>
  <c r="K41" i="1"/>
  <c r="X65" i="1"/>
  <c r="W65" i="1"/>
  <c r="U65" i="1"/>
  <c r="P65" i="1"/>
  <c r="N65" i="1"/>
  <c r="M65" i="1"/>
  <c r="K65" i="1"/>
  <c r="X42" i="1"/>
  <c r="W42" i="1"/>
  <c r="U42" i="1"/>
  <c r="P42" i="1"/>
  <c r="N42" i="1"/>
  <c r="M42" i="1"/>
  <c r="K42" i="1"/>
  <c r="X43" i="1"/>
  <c r="W43" i="1"/>
  <c r="U43" i="1"/>
  <c r="P43" i="1"/>
  <c r="N43" i="1"/>
  <c r="M43" i="1"/>
  <c r="K43" i="1"/>
  <c r="X49" i="1"/>
  <c r="W49" i="1"/>
  <c r="U49" i="1"/>
  <c r="P49" i="1"/>
  <c r="N49" i="1"/>
  <c r="M49" i="1"/>
  <c r="K49" i="1"/>
  <c r="X23" i="1"/>
  <c r="W23" i="1"/>
  <c r="U23" i="1"/>
  <c r="P23" i="1"/>
  <c r="N23" i="1"/>
  <c r="M23" i="1"/>
  <c r="K23" i="1"/>
  <c r="K32" i="1"/>
  <c r="K10" i="1"/>
  <c r="K51" i="1"/>
  <c r="K75" i="1"/>
  <c r="K72" i="1"/>
  <c r="K22" i="1"/>
  <c r="K44" i="1"/>
  <c r="K45" i="1"/>
  <c r="K46" i="1"/>
  <c r="K47" i="1"/>
  <c r="K48" i="1"/>
  <c r="K24" i="1"/>
  <c r="K26" i="1"/>
  <c r="K27" i="1"/>
  <c r="K29" i="1"/>
  <c r="K34" i="1"/>
  <c r="K36" i="1"/>
  <c r="K61" i="1"/>
  <c r="K39" i="1"/>
  <c r="K37" i="1"/>
  <c r="K70" i="1"/>
  <c r="K31" i="1"/>
  <c r="K30" i="1"/>
  <c r="K53" i="1"/>
  <c r="K58" i="1"/>
  <c r="K63" i="1"/>
  <c r="K54" i="1"/>
  <c r="K52" i="1"/>
  <c r="K62" i="1"/>
  <c r="K59" i="1"/>
  <c r="K38" i="1"/>
  <c r="K33" i="1"/>
  <c r="K68" i="1"/>
  <c r="K71" i="1"/>
  <c r="K74" i="1"/>
  <c r="K67" i="1"/>
  <c r="K69" i="1"/>
  <c r="K66" i="1"/>
  <c r="K73" i="1"/>
  <c r="K77" i="1"/>
  <c r="K64" i="1"/>
  <c r="K76" i="1"/>
  <c r="K56" i="1"/>
  <c r="K57" i="1"/>
  <c r="K60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M3" i="1"/>
  <c r="M26" i="1"/>
  <c r="M38" i="1"/>
  <c r="M77" i="1"/>
  <c r="M83" i="1"/>
  <c r="M22" i="1"/>
  <c r="M44" i="1"/>
  <c r="M45" i="1"/>
  <c r="M46" i="1"/>
  <c r="M47" i="1"/>
  <c r="M48" i="1"/>
  <c r="M24" i="1"/>
  <c r="M27" i="1"/>
  <c r="M29" i="1"/>
  <c r="M32" i="1"/>
  <c r="M34" i="1"/>
  <c r="M36" i="1"/>
  <c r="M61" i="1"/>
  <c r="M39" i="1"/>
  <c r="M51" i="1"/>
  <c r="M37" i="1"/>
  <c r="M70" i="1"/>
  <c r="M31" i="1"/>
  <c r="M30" i="1"/>
  <c r="M53" i="1"/>
  <c r="M58" i="1"/>
  <c r="M63" i="1"/>
  <c r="M54" i="1"/>
  <c r="M52" i="1"/>
  <c r="M62" i="1"/>
  <c r="M59" i="1"/>
  <c r="M33" i="1"/>
  <c r="M68" i="1"/>
  <c r="M71" i="1"/>
  <c r="M74" i="1"/>
  <c r="M67" i="1"/>
  <c r="M69" i="1"/>
  <c r="M66" i="1"/>
  <c r="M75" i="1"/>
  <c r="M72" i="1"/>
  <c r="M73" i="1"/>
  <c r="M64" i="1"/>
  <c r="M76" i="1"/>
  <c r="M56" i="1"/>
  <c r="M57" i="1"/>
  <c r="M60" i="1"/>
  <c r="M78" i="1"/>
  <c r="M79" i="1"/>
  <c r="M80" i="1"/>
  <c r="M81" i="1"/>
  <c r="M82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4" i="1"/>
  <c r="M7" i="1"/>
  <c r="M8" i="1"/>
  <c r="M10" i="1"/>
  <c r="N32" i="1"/>
  <c r="N10" i="1"/>
  <c r="N8" i="1"/>
  <c r="N44" i="1"/>
  <c r="N45" i="1"/>
  <c r="N46" i="1"/>
  <c r="N47" i="1"/>
  <c r="N22" i="1"/>
  <c r="N48" i="1"/>
  <c r="N24" i="1"/>
  <c r="N26" i="1"/>
  <c r="N27" i="1"/>
  <c r="N29" i="1"/>
  <c r="N34" i="1"/>
  <c r="N36" i="1"/>
  <c r="N61" i="1"/>
  <c r="N39" i="1"/>
  <c r="N51" i="1"/>
  <c r="N37" i="1"/>
  <c r="N70" i="1"/>
  <c r="N31" i="1"/>
  <c r="N30" i="1"/>
  <c r="N53" i="1"/>
  <c r="N58" i="1"/>
  <c r="N63" i="1"/>
  <c r="N54" i="1"/>
  <c r="N52" i="1"/>
  <c r="N62" i="1"/>
  <c r="N59" i="1"/>
  <c r="N38" i="1"/>
  <c r="N33" i="1"/>
  <c r="N68" i="1"/>
  <c r="N71" i="1"/>
  <c r="N74" i="1"/>
  <c r="N67" i="1"/>
  <c r="N69" i="1"/>
  <c r="N66" i="1"/>
  <c r="N75" i="1"/>
  <c r="N72" i="1"/>
  <c r="N73" i="1"/>
  <c r="N77" i="1"/>
  <c r="N64" i="1"/>
  <c r="N76" i="1"/>
  <c r="N56" i="1"/>
  <c r="N57" i="1"/>
  <c r="N60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7" i="1"/>
  <c r="N4" i="1"/>
  <c r="P3" i="1"/>
  <c r="P32" i="1"/>
  <c r="P10" i="1"/>
  <c r="P8" i="1"/>
  <c r="P26" i="1"/>
  <c r="P38" i="1"/>
  <c r="P77" i="1"/>
  <c r="P83" i="1"/>
  <c r="P22" i="1"/>
  <c r="P44" i="1"/>
  <c r="P45" i="1"/>
  <c r="P46" i="1"/>
  <c r="P47" i="1"/>
  <c r="P48" i="1"/>
  <c r="P24" i="1"/>
  <c r="P27" i="1"/>
  <c r="P29" i="1"/>
  <c r="P34" i="1"/>
  <c r="P36" i="1"/>
  <c r="P61" i="1"/>
  <c r="P39" i="1"/>
  <c r="P51" i="1"/>
  <c r="P37" i="1"/>
  <c r="P70" i="1"/>
  <c r="P31" i="1"/>
  <c r="P30" i="1"/>
  <c r="P53" i="1"/>
  <c r="P58" i="1"/>
  <c r="P63" i="1"/>
  <c r="P54" i="1"/>
  <c r="P52" i="1"/>
  <c r="P62" i="1"/>
  <c r="P59" i="1"/>
  <c r="P33" i="1"/>
  <c r="P68" i="1"/>
  <c r="P71" i="1"/>
  <c r="P74" i="1"/>
  <c r="P67" i="1"/>
  <c r="P69" i="1"/>
  <c r="P66" i="1"/>
  <c r="P75" i="1"/>
  <c r="P72" i="1"/>
  <c r="P73" i="1"/>
  <c r="P64" i="1"/>
  <c r="P76" i="1"/>
  <c r="P56" i="1"/>
  <c r="P57" i="1"/>
  <c r="P60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4" i="1"/>
  <c r="P7" i="1"/>
  <c r="P9" i="1"/>
  <c r="N9" i="1"/>
  <c r="M9" i="1"/>
  <c r="M258" i="1"/>
  <c r="M11" i="1"/>
  <c r="N258" i="1"/>
  <c r="N11" i="1"/>
  <c r="P258" i="1"/>
  <c r="P11" i="1"/>
  <c r="U22" i="1"/>
  <c r="U44" i="1"/>
  <c r="U45" i="1"/>
  <c r="U46" i="1"/>
  <c r="U47" i="1"/>
  <c r="U48" i="1"/>
  <c r="U24" i="1"/>
  <c r="U26" i="1"/>
  <c r="U27" i="1"/>
  <c r="U29" i="1"/>
  <c r="U32" i="1"/>
  <c r="U34" i="1"/>
  <c r="U36" i="1"/>
  <c r="U61" i="1"/>
  <c r="U39" i="1"/>
  <c r="U51" i="1"/>
  <c r="U37" i="1"/>
  <c r="U70" i="1"/>
  <c r="U31" i="1"/>
  <c r="U30" i="1"/>
  <c r="U53" i="1"/>
  <c r="U58" i="1"/>
  <c r="U63" i="1"/>
  <c r="U54" i="1"/>
  <c r="U52" i="1"/>
  <c r="U62" i="1"/>
  <c r="U59" i="1"/>
  <c r="U38" i="1"/>
  <c r="U33" i="1"/>
  <c r="U68" i="1"/>
  <c r="U71" i="1"/>
  <c r="U74" i="1"/>
  <c r="U67" i="1"/>
  <c r="U69" i="1"/>
  <c r="U66" i="1"/>
  <c r="U75" i="1"/>
  <c r="U72" i="1"/>
  <c r="U73" i="1"/>
  <c r="U77" i="1"/>
  <c r="U64" i="1"/>
  <c r="U76" i="1"/>
  <c r="U56" i="1"/>
  <c r="U57" i="1"/>
  <c r="U60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11" i="1"/>
  <c r="V258" i="1"/>
  <c r="V11" i="1"/>
  <c r="W31" i="1"/>
  <c r="W22" i="1"/>
  <c r="W44" i="1"/>
  <c r="W45" i="1"/>
  <c r="W46" i="1"/>
  <c r="W47" i="1"/>
  <c r="W48" i="1"/>
  <c r="W24" i="1"/>
  <c r="W26" i="1"/>
  <c r="W27" i="1"/>
  <c r="W29" i="1"/>
  <c r="W32" i="1"/>
  <c r="W34" i="1"/>
  <c r="W36" i="1"/>
  <c r="W61" i="1"/>
  <c r="W39" i="1"/>
  <c r="W51" i="1"/>
  <c r="W37" i="1"/>
  <c r="W70" i="1"/>
  <c r="W30" i="1"/>
  <c r="W53" i="1"/>
  <c r="W58" i="1"/>
  <c r="W63" i="1"/>
  <c r="W54" i="1"/>
  <c r="W52" i="1"/>
  <c r="W62" i="1"/>
  <c r="W59" i="1"/>
  <c r="W38" i="1"/>
  <c r="W33" i="1"/>
  <c r="W68" i="1"/>
  <c r="W71" i="1"/>
  <c r="W74" i="1"/>
  <c r="W67" i="1"/>
  <c r="W69" i="1"/>
  <c r="W66" i="1"/>
  <c r="W75" i="1"/>
  <c r="W72" i="1"/>
  <c r="W73" i="1"/>
  <c r="W77" i="1"/>
  <c r="W64" i="1"/>
  <c r="W76" i="1"/>
  <c r="W56" i="1"/>
  <c r="W57" i="1"/>
  <c r="W60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11" i="1"/>
  <c r="X22" i="1"/>
  <c r="X44" i="1"/>
  <c r="X45" i="1"/>
  <c r="X46" i="1"/>
  <c r="X47" i="1"/>
  <c r="X48" i="1"/>
  <c r="X24" i="1"/>
  <c r="X26" i="1"/>
  <c r="X27" i="1"/>
  <c r="X29" i="1"/>
  <c r="X32" i="1"/>
  <c r="X34" i="1"/>
  <c r="X36" i="1"/>
  <c r="X61" i="1"/>
  <c r="X39" i="1"/>
  <c r="X51" i="1"/>
  <c r="X37" i="1"/>
  <c r="X70" i="1"/>
  <c r="X31" i="1"/>
  <c r="X30" i="1"/>
  <c r="X53" i="1"/>
  <c r="X58" i="1"/>
  <c r="X63" i="1"/>
  <c r="X54" i="1"/>
  <c r="X52" i="1"/>
  <c r="X62" i="1"/>
  <c r="X59" i="1"/>
  <c r="X38" i="1"/>
  <c r="X33" i="1"/>
  <c r="X68" i="1"/>
  <c r="X71" i="1"/>
  <c r="X74" i="1"/>
  <c r="X67" i="1"/>
  <c r="X69" i="1"/>
  <c r="X66" i="1"/>
  <c r="X75" i="1"/>
  <c r="X72" i="1"/>
  <c r="X73" i="1"/>
  <c r="X77" i="1"/>
  <c r="X64" i="1"/>
  <c r="X76" i="1"/>
  <c r="X56" i="1"/>
  <c r="X57" i="1"/>
  <c r="X60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11" i="1"/>
  <c r="Y10" i="1"/>
  <c r="Y8" i="1"/>
  <c r="U8" i="1"/>
  <c r="V8" i="1"/>
  <c r="W8" i="1"/>
  <c r="X8" i="1"/>
  <c r="K11" i="1"/>
  <c r="K8" i="1"/>
  <c r="Y3" i="1"/>
  <c r="Y4" i="1"/>
  <c r="X3" i="1"/>
  <c r="W3" i="1"/>
  <c r="V3" i="1"/>
  <c r="U3" i="1"/>
  <c r="N3" i="1"/>
  <c r="K3" i="1"/>
  <c r="Y7" i="1"/>
  <c r="X7" i="1"/>
  <c r="W7" i="1"/>
  <c r="V7" i="1"/>
  <c r="U7" i="1"/>
  <c r="K7" i="1"/>
  <c r="X10" i="1"/>
  <c r="W10" i="1"/>
  <c r="V10" i="1"/>
  <c r="U10" i="1"/>
  <c r="Y9" i="1"/>
  <c r="X9" i="1"/>
  <c r="W9" i="1"/>
  <c r="V9" i="1"/>
  <c r="U9" i="1"/>
  <c r="K9" i="1"/>
  <c r="X4" i="1"/>
  <c r="W4" i="1"/>
  <c r="U4" i="1"/>
  <c r="K4" i="1"/>
  <c r="U270" i="1"/>
  <c r="V270" i="1"/>
  <c r="W270" i="1"/>
  <c r="X270" i="1"/>
  <c r="U265" i="1"/>
  <c r="V265" i="1"/>
  <c r="W265" i="1"/>
  <c r="X265" i="1"/>
  <c r="U259" i="1"/>
  <c r="V259" i="1"/>
  <c r="W259" i="1"/>
  <c r="X259" i="1"/>
  <c r="U260" i="1"/>
  <c r="V260" i="1"/>
  <c r="W260" i="1"/>
  <c r="X260" i="1"/>
  <c r="U261" i="1"/>
  <c r="V261" i="1"/>
  <c r="W261" i="1"/>
  <c r="X261" i="1"/>
  <c r="U262" i="1"/>
  <c r="V262" i="1"/>
  <c r="W262" i="1"/>
  <c r="X262" i="1"/>
  <c r="U263" i="1"/>
  <c r="V263" i="1"/>
  <c r="W263" i="1"/>
  <c r="X263" i="1"/>
  <c r="U264" i="1"/>
  <c r="V264" i="1"/>
  <c r="W264" i="1"/>
  <c r="X264" i="1"/>
  <c r="U266" i="1"/>
  <c r="V266" i="1"/>
  <c r="W266" i="1"/>
  <c r="X266" i="1"/>
  <c r="U267" i="1"/>
  <c r="V267" i="1"/>
  <c r="W267" i="1"/>
  <c r="X267" i="1"/>
  <c r="U268" i="1"/>
  <c r="V268" i="1"/>
  <c r="W268" i="1"/>
  <c r="X268" i="1"/>
  <c r="U269" i="1"/>
  <c r="V269" i="1"/>
  <c r="W269" i="1"/>
  <c r="X269" i="1"/>
  <c r="K269" i="1"/>
  <c r="K268" i="1"/>
  <c r="K267" i="1"/>
  <c r="K266" i="1"/>
  <c r="K264" i="1"/>
  <c r="K263" i="1"/>
  <c r="K262" i="1"/>
  <c r="K261" i="1"/>
  <c r="K260" i="1"/>
  <c r="K259" i="1"/>
  <c r="K265" i="1"/>
  <c r="K270" i="1"/>
  <c r="M269" i="1"/>
  <c r="M268" i="1"/>
  <c r="M267" i="1"/>
  <c r="M266" i="1"/>
  <c r="M264" i="1"/>
  <c r="M263" i="1"/>
  <c r="M262" i="1"/>
  <c r="M261" i="1"/>
  <c r="M260" i="1"/>
  <c r="M259" i="1"/>
  <c r="M265" i="1"/>
  <c r="M270" i="1"/>
  <c r="N269" i="1"/>
  <c r="N268" i="1"/>
  <c r="N267" i="1"/>
  <c r="N266" i="1"/>
  <c r="N264" i="1"/>
  <c r="N263" i="1"/>
  <c r="N262" i="1"/>
  <c r="N261" i="1"/>
  <c r="N260" i="1"/>
  <c r="N259" i="1"/>
  <c r="N265" i="1"/>
  <c r="N270" i="1"/>
  <c r="P267" i="1"/>
  <c r="P266" i="1"/>
  <c r="P264" i="1"/>
  <c r="P263" i="1"/>
  <c r="P262" i="1"/>
  <c r="P261" i="1"/>
  <c r="P260" i="1"/>
  <c r="P259" i="1"/>
  <c r="P265" i="1"/>
  <c r="P270" i="1"/>
  <c r="P268" i="1"/>
  <c r="X271" i="1"/>
  <c r="P269" i="1"/>
</calcChain>
</file>

<file path=xl/sharedStrings.xml><?xml version="1.0" encoding="utf-8"?>
<sst xmlns="http://schemas.openxmlformats.org/spreadsheetml/2006/main" count="1836" uniqueCount="626">
  <si>
    <t>Besitzer</t>
  </si>
  <si>
    <t>Geliefert</t>
  </si>
  <si>
    <t>Produktion ab</t>
  </si>
  <si>
    <t>Transport ab</t>
  </si>
  <si>
    <t>in Planung ab</t>
  </si>
  <si>
    <t>DiversifiedOne</t>
  </si>
  <si>
    <t>USA !!!</t>
  </si>
  <si>
    <t>Dezember</t>
  </si>
  <si>
    <t>VIN</t>
  </si>
  <si>
    <t>523xx</t>
  </si>
  <si>
    <t>49xxx</t>
  </si>
  <si>
    <t>513xx</t>
  </si>
  <si>
    <t>Wochen nach</t>
  </si>
  <si>
    <t>Best</t>
  </si>
  <si>
    <t>Prod</t>
  </si>
  <si>
    <t>Trans</t>
  </si>
  <si>
    <t>452xx</t>
  </si>
  <si>
    <t>Tachy</t>
  </si>
  <si>
    <t>Ende Nov.</t>
  </si>
  <si>
    <t>553xx</t>
  </si>
  <si>
    <t>575xx</t>
  </si>
  <si>
    <t>481xx</t>
  </si>
  <si>
    <t>55xxx</t>
  </si>
  <si>
    <t>5320x</t>
  </si>
  <si>
    <t>455xx</t>
  </si>
  <si>
    <t>590xx</t>
  </si>
  <si>
    <t>52xxx</t>
  </si>
  <si>
    <t>November</t>
  </si>
  <si>
    <t>März</t>
  </si>
  <si>
    <t>556xx</t>
  </si>
  <si>
    <t>589xx</t>
  </si>
  <si>
    <t>P85D</t>
  </si>
  <si>
    <t>April</t>
  </si>
  <si>
    <t>Vorberei- tung</t>
  </si>
  <si>
    <t>Vorb</t>
  </si>
  <si>
    <t>369xx</t>
  </si>
  <si>
    <t>Ende Feb.</t>
  </si>
  <si>
    <t>Rheinhesse</t>
  </si>
  <si>
    <t>evtl. falsche Daten</t>
  </si>
  <si>
    <t>Anfang Dez.</t>
  </si>
  <si>
    <t>Wunschtermin Tachy Dezember</t>
  </si>
  <si>
    <t>Ende März</t>
  </si>
  <si>
    <t>Wunschtermin dphidt Dezember</t>
  </si>
  <si>
    <t>577xx</t>
  </si>
  <si>
    <t>Farbwechsel ein Monat nach Bestellung am 5.5.</t>
  </si>
  <si>
    <t>Plantermin</t>
  </si>
  <si>
    <t>Ende April</t>
  </si>
  <si>
    <t>S85D</t>
  </si>
  <si>
    <t>53xxx</t>
  </si>
  <si>
    <t>P85</t>
  </si>
  <si>
    <t>S85</t>
  </si>
  <si>
    <t>Mai</t>
  </si>
  <si>
    <t>aktuelle Liefer- prognose</t>
  </si>
  <si>
    <t>Ende Dez.</t>
  </si>
  <si>
    <t>Juni</t>
  </si>
  <si>
    <t>Februar</t>
  </si>
  <si>
    <t>Ende Okt.</t>
  </si>
  <si>
    <t>Anfang Okt.</t>
  </si>
  <si>
    <t>Mitte April</t>
  </si>
  <si>
    <t>Mitte Dez.</t>
  </si>
  <si>
    <t>teslameister</t>
  </si>
  <si>
    <t>672xx</t>
  </si>
  <si>
    <t>67xxx</t>
  </si>
  <si>
    <t>v93736</t>
  </si>
  <si>
    <t>P85+</t>
  </si>
  <si>
    <t>newchie</t>
  </si>
  <si>
    <t>677xx</t>
  </si>
  <si>
    <t>676xx</t>
  </si>
  <si>
    <t>680xx</t>
  </si>
  <si>
    <t>679xx</t>
  </si>
  <si>
    <t>Mitte Dezember</t>
  </si>
  <si>
    <t>646xx</t>
  </si>
  <si>
    <t>685xx</t>
  </si>
  <si>
    <t>653xx</t>
  </si>
  <si>
    <t xml:space="preserve">Juli </t>
  </si>
  <si>
    <t>Juli</t>
  </si>
  <si>
    <t>FFP680xx</t>
  </si>
  <si>
    <t>FFP699xx</t>
  </si>
  <si>
    <t>FFP6980X</t>
  </si>
  <si>
    <t xml:space="preserve">März </t>
  </si>
  <si>
    <t>Datum VIN</t>
  </si>
  <si>
    <t>FFP703XX</t>
  </si>
  <si>
    <t>FFP705xx</t>
  </si>
  <si>
    <t>FFP698xx</t>
  </si>
  <si>
    <t>FFP704xx</t>
  </si>
  <si>
    <t>FFP708xx</t>
  </si>
  <si>
    <t>Anzahlung</t>
  </si>
  <si>
    <t>Umbestellt</t>
  </si>
  <si>
    <t>2. Wagen</t>
  </si>
  <si>
    <t>Bemerkung</t>
  </si>
  <si>
    <t>Von der Stange</t>
  </si>
  <si>
    <t xml:space="preserve">S85D </t>
  </si>
  <si>
    <t>Wunschtermin</t>
  </si>
  <si>
    <t>Produktion ab 02.02.15 ?</t>
  </si>
  <si>
    <t>FFP713xx</t>
  </si>
  <si>
    <t>FFP71xxx</t>
  </si>
  <si>
    <t>70xxx</t>
  </si>
  <si>
    <t>00tennisball</t>
  </si>
  <si>
    <t>Wunschtermin Ende März</t>
  </si>
  <si>
    <t>FFP720xx</t>
  </si>
  <si>
    <t>722xxx</t>
  </si>
  <si>
    <t>FFP72xxx</t>
  </si>
  <si>
    <t>72xxx</t>
  </si>
  <si>
    <t>Wunschtermin, 23.12.14 wäre von Tesla möglich gewesen</t>
  </si>
  <si>
    <t>FFP726xx</t>
  </si>
  <si>
    <t>FFP727XX</t>
  </si>
  <si>
    <t>FFP728xx</t>
  </si>
  <si>
    <t>Anzahlung von X Signature umgebucht</t>
  </si>
  <si>
    <t>FFP725xx</t>
  </si>
  <si>
    <t>73xxx</t>
  </si>
  <si>
    <t>Mai 2015 ?</t>
  </si>
  <si>
    <t>Umbestellt von S85</t>
  </si>
  <si>
    <t>Wunsch-Termin</t>
  </si>
  <si>
    <t>x</t>
  </si>
  <si>
    <t>Umbestellt, Wunschtermin Juni 2015</t>
  </si>
  <si>
    <t>FFP715xx</t>
  </si>
  <si>
    <t>P705xx</t>
  </si>
  <si>
    <t>696xx</t>
  </si>
  <si>
    <t>mehrfach falsche VIN genannt / Unglaubwürdig</t>
  </si>
  <si>
    <t>EFP677xx</t>
  </si>
  <si>
    <t>keine Informationen mehr seit Bestellung</t>
  </si>
  <si>
    <t>75xxx</t>
  </si>
  <si>
    <t>FFP761xx</t>
  </si>
  <si>
    <t>752xx</t>
  </si>
  <si>
    <t>Wegen Preissenkung storniert und neu bestellt</t>
  </si>
  <si>
    <t>Seit November keinerlei Rückmeldung</t>
  </si>
  <si>
    <t>Laut DS bereits in Produktion</t>
  </si>
  <si>
    <t>laut DS seit Ende Januar auf dem Transport</t>
  </si>
  <si>
    <t>Laut DS seit 03.02. in Produktoin</t>
  </si>
  <si>
    <t>FFP763xx</t>
  </si>
  <si>
    <t>718xx</t>
  </si>
  <si>
    <t>688xx</t>
  </si>
  <si>
    <t>711xx</t>
  </si>
  <si>
    <t>702xx</t>
  </si>
  <si>
    <t>FFP668xx</t>
  </si>
  <si>
    <t>FFP664xx</t>
  </si>
  <si>
    <t>663xx</t>
  </si>
  <si>
    <t>668xx</t>
  </si>
  <si>
    <t>488xx</t>
  </si>
  <si>
    <t>502xx</t>
  </si>
  <si>
    <t>574xx</t>
  </si>
  <si>
    <t>FFP694xx</t>
  </si>
  <si>
    <t>FFP764xx</t>
  </si>
  <si>
    <t>Fahrzeug vom Käufer am 09.02.15 storniert</t>
  </si>
  <si>
    <t>FFP767xx</t>
  </si>
  <si>
    <t>Fahrzeug soll verkauft werden</t>
  </si>
  <si>
    <t>SeC</t>
  </si>
  <si>
    <t>FFM</t>
  </si>
  <si>
    <t>Wien</t>
  </si>
  <si>
    <t>M</t>
  </si>
  <si>
    <t>Linz</t>
  </si>
  <si>
    <t>DU</t>
  </si>
  <si>
    <t>HH</t>
  </si>
  <si>
    <t>MÖ</t>
  </si>
  <si>
    <t>WT</t>
  </si>
  <si>
    <t>S</t>
  </si>
  <si>
    <t>735xx</t>
  </si>
  <si>
    <t>765xx</t>
  </si>
  <si>
    <t>FFP765xx</t>
  </si>
  <si>
    <t>Berlin</t>
  </si>
  <si>
    <t>DUS</t>
  </si>
  <si>
    <t>Laut DS seit 10.02. in Produktion</t>
  </si>
  <si>
    <t>764xx</t>
  </si>
  <si>
    <t>FFP769xx</t>
  </si>
  <si>
    <t>FFP776xx</t>
  </si>
  <si>
    <t>776xx</t>
  </si>
  <si>
    <t>777xx</t>
  </si>
  <si>
    <t>Seit Dezember keinerlei Rückmeldung</t>
  </si>
  <si>
    <t>736xx</t>
  </si>
  <si>
    <t>Ende Mai</t>
  </si>
  <si>
    <t>69xxx</t>
  </si>
  <si>
    <t>Mittelwerte S85D</t>
  </si>
  <si>
    <t>Mittelwerte P85D</t>
  </si>
  <si>
    <t>Mittelwerte S85/P85</t>
  </si>
  <si>
    <t>Typ</t>
  </si>
  <si>
    <t>Summe</t>
  </si>
  <si>
    <t>FFP794xx</t>
  </si>
  <si>
    <t>FFP79xxx</t>
  </si>
  <si>
    <t>FFP724xx</t>
  </si>
  <si>
    <t>Daten von Produktion und Transport nicht mehr bekannt</t>
  </si>
  <si>
    <t>FFP 785xx</t>
  </si>
  <si>
    <t xml:space="preserve">Mark LT </t>
  </si>
  <si>
    <t>Vermutetes Schiff</t>
  </si>
  <si>
    <t>Chicago Express</t>
  </si>
  <si>
    <t>Osaka Express</t>
  </si>
  <si>
    <t>Bremen Express</t>
  </si>
  <si>
    <t>Houston Express</t>
  </si>
  <si>
    <t>11.02 / 28.02.</t>
  </si>
  <si>
    <t>Abfahrt /
 Ankunft</t>
  </si>
  <si>
    <t>794xx</t>
  </si>
  <si>
    <t>Nagoya Express</t>
  </si>
  <si>
    <t>Frankfurt Express</t>
  </si>
  <si>
    <t>15.11. / 30.11.</t>
  </si>
  <si>
    <t>10.11. / 24.11.</t>
  </si>
  <si>
    <t>04.11. / 21.11.</t>
  </si>
  <si>
    <t>22.09. / 05.10.</t>
  </si>
  <si>
    <t>29.01. / 14.02.</t>
  </si>
  <si>
    <t>Kuala Lumpur Exp.</t>
  </si>
  <si>
    <t>29.11. / 15.12.</t>
  </si>
  <si>
    <t>FFP795xx</t>
  </si>
  <si>
    <t>733xx</t>
  </si>
  <si>
    <t>10.03. /  27.03.</t>
  </si>
  <si>
    <t>16.03. / 03.04.</t>
  </si>
  <si>
    <t>17.02. / 09.03.</t>
  </si>
  <si>
    <t>August</t>
  </si>
  <si>
    <t>Seit Dezember keine Informationen mehr</t>
  </si>
  <si>
    <t>Ende Juni</t>
  </si>
  <si>
    <t>26.02. / 15.03.</t>
  </si>
  <si>
    <t>FFP0810xx</t>
  </si>
  <si>
    <t>01.03. / 20.03.</t>
  </si>
  <si>
    <t>vorgeschlagener Termin muss auf Kundenwunsch noch verschoben werden</t>
  </si>
  <si>
    <t>P710xx</t>
  </si>
  <si>
    <t>669xx</t>
  </si>
  <si>
    <t>September</t>
  </si>
  <si>
    <t>795xx</t>
  </si>
  <si>
    <t>769xx</t>
  </si>
  <si>
    <t>30.03. / 17.04.</t>
  </si>
  <si>
    <t>FFP0818xx</t>
  </si>
  <si>
    <t>800xx</t>
  </si>
  <si>
    <t>0815xxx</t>
  </si>
  <si>
    <t>824xx</t>
  </si>
  <si>
    <t>FFP690xx</t>
  </si>
  <si>
    <t>D</t>
  </si>
  <si>
    <t>FFP789xx</t>
  </si>
  <si>
    <t>13.04. / 01.05.</t>
  </si>
  <si>
    <t>erste Liefer- prognose</t>
  </si>
  <si>
    <r>
      <t xml:space="preserve">Bestellung bis VIN </t>
    </r>
    <r>
      <rPr>
        <sz val="12"/>
        <color indexed="8"/>
        <rFont val="Calibri"/>
        <family val="2"/>
      </rPr>
      <t>(Tage)</t>
    </r>
  </si>
  <si>
    <r>
      <t>VIN bis Produktion</t>
    </r>
    <r>
      <rPr>
        <sz val="12"/>
        <color indexed="8"/>
        <rFont val="Calibri"/>
        <family val="2"/>
      </rPr>
      <t xml:space="preserve"> (Tage)</t>
    </r>
  </si>
  <si>
    <r>
      <t xml:space="preserve">Bestellung bis Produkton </t>
    </r>
    <r>
      <rPr>
        <sz val="12"/>
        <color indexed="8"/>
        <rFont val="Calibri"/>
        <family val="2"/>
      </rPr>
      <t>(Tage)</t>
    </r>
  </si>
  <si>
    <r>
      <t xml:space="preserve">Produktions- dauer </t>
    </r>
    <r>
      <rPr>
        <sz val="12"/>
        <color indexed="8"/>
        <rFont val="Calibri"/>
        <family val="2"/>
      </rPr>
      <t>(Tage)</t>
    </r>
  </si>
  <si>
    <t>Mittelwerte aller Modell Typen -&gt;</t>
  </si>
  <si>
    <t>0821xxx</t>
  </si>
  <si>
    <t>FF0834xx</t>
  </si>
  <si>
    <t>FFP792xx</t>
  </si>
  <si>
    <t>FFP759XX</t>
  </si>
  <si>
    <t>Hinweis! -&gt; alles unter diesem grünen Balken wurde ausgeliefert und an den jeweilgen Besitzer übergeben!</t>
  </si>
  <si>
    <t>Land</t>
  </si>
  <si>
    <t>CH</t>
  </si>
  <si>
    <t>A</t>
  </si>
  <si>
    <t>architektenchaos</t>
  </si>
  <si>
    <t>gerstra</t>
  </si>
  <si>
    <t>Sharkman</t>
  </si>
  <si>
    <t>teslafan</t>
  </si>
  <si>
    <t>stw</t>
  </si>
  <si>
    <t>sreveg</t>
  </si>
  <si>
    <t>GregorD123</t>
  </si>
  <si>
    <t>tomschy</t>
  </si>
  <si>
    <t>Piccolimini</t>
  </si>
  <si>
    <t>zulato</t>
  </si>
  <si>
    <t>ICSP85D</t>
  </si>
  <si>
    <t>patrickCH</t>
  </si>
  <si>
    <t>storniert</t>
  </si>
  <si>
    <t>P1800es</t>
  </si>
  <si>
    <t>fantasya</t>
  </si>
  <si>
    <t>frommi2</t>
  </si>
  <si>
    <t>MKraus2017</t>
  </si>
  <si>
    <t>raffiniert</t>
  </si>
  <si>
    <t>warden_clyffe</t>
  </si>
  <si>
    <t>huma591</t>
  </si>
  <si>
    <t>JohnHenry</t>
  </si>
  <si>
    <t>psimeon</t>
  </si>
  <si>
    <t>snooper77</t>
  </si>
  <si>
    <t>MichaMeier</t>
  </si>
  <si>
    <t>Martin999</t>
  </si>
  <si>
    <t>Freefaller</t>
  </si>
  <si>
    <t>virtale</t>
  </si>
  <si>
    <t>schmitt.kurt</t>
  </si>
  <si>
    <t>galaxyclass</t>
  </si>
  <si>
    <t>Peter Hettegger</t>
  </si>
  <si>
    <t>U.Vau</t>
  </si>
  <si>
    <t>Kellergeist2</t>
  </si>
  <si>
    <t>Teslaswiss</t>
  </si>
  <si>
    <t>JeanSho</t>
  </si>
  <si>
    <t>Serenity</t>
  </si>
  <si>
    <t>Apache</t>
  </si>
  <si>
    <t>Tesla_CH</t>
  </si>
  <si>
    <t>rauenhill</t>
  </si>
  <si>
    <t>CK_Stuggi</t>
  </si>
  <si>
    <t>Bächi</t>
  </si>
  <si>
    <t>waldmeister</t>
  </si>
  <si>
    <t>merlinfive</t>
  </si>
  <si>
    <t>ATLAN</t>
  </si>
  <si>
    <t>PeterS</t>
  </si>
  <si>
    <t>lutoge</t>
  </si>
  <si>
    <t>Fjack</t>
  </si>
  <si>
    <t>einstern</t>
  </si>
  <si>
    <t>teki</t>
  </si>
  <si>
    <t>Kuba</t>
  </si>
  <si>
    <t>Tumbler</t>
  </si>
  <si>
    <t>yellow</t>
  </si>
  <si>
    <t>Cerebrum</t>
  </si>
  <si>
    <t>tux</t>
  </si>
  <si>
    <t>snooper77 #2</t>
  </si>
  <si>
    <t>mathias.mm</t>
  </si>
  <si>
    <t>Genussfahrer</t>
  </si>
  <si>
    <t>Iceman</t>
  </si>
  <si>
    <t>blackline</t>
  </si>
  <si>
    <t>RibbertD</t>
  </si>
  <si>
    <t>ensor</t>
  </si>
  <si>
    <t>aflint99</t>
  </si>
  <si>
    <t>king_ro</t>
  </si>
  <si>
    <t>Sarastro</t>
  </si>
  <si>
    <t>pollux</t>
  </si>
  <si>
    <t>46&amp;2</t>
  </si>
  <si>
    <t>Healey</t>
  </si>
  <si>
    <t>raven</t>
  </si>
  <si>
    <t>Great Cornholio</t>
  </si>
  <si>
    <t>MorX</t>
  </si>
  <si>
    <t>teslafriese</t>
  </si>
  <si>
    <t>Tomfu</t>
  </si>
  <si>
    <t>christianpan</t>
  </si>
  <si>
    <t>EV-1</t>
  </si>
  <si>
    <t>Teslaitis</t>
  </si>
  <si>
    <t>urs daniel</t>
  </si>
  <si>
    <t>shunty</t>
  </si>
  <si>
    <t>Copyright</t>
  </si>
  <si>
    <t>skip</t>
  </si>
  <si>
    <t>Teslarossa</t>
  </si>
  <si>
    <t>Jossi</t>
  </si>
  <si>
    <t>otten.l</t>
  </si>
  <si>
    <t>peter_67</t>
  </si>
  <si>
    <t>Laserfreak</t>
  </si>
  <si>
    <t>ctr</t>
  </si>
  <si>
    <t>elmar</t>
  </si>
  <si>
    <t>toptecspezi</t>
  </si>
  <si>
    <t>boe</t>
  </si>
  <si>
    <t>StefanKV</t>
  </si>
  <si>
    <t>acpacpacp</t>
  </si>
  <si>
    <t>r.wagner</t>
  </si>
  <si>
    <t>ProElectriX</t>
  </si>
  <si>
    <t>Measureman</t>
  </si>
  <si>
    <t>past_petrol</t>
  </si>
  <si>
    <t>bürgermobil</t>
  </si>
  <si>
    <t>reinhard</t>
  </si>
  <si>
    <t>yelo</t>
  </si>
  <si>
    <t>mcralf35</t>
  </si>
  <si>
    <t>EcoCarer</t>
  </si>
  <si>
    <t>LarsP85D</t>
  </si>
  <si>
    <t>Peterko</t>
  </si>
  <si>
    <t>Sven</t>
  </si>
  <si>
    <t>ganimed</t>
  </si>
  <si>
    <t>kbrandes</t>
  </si>
  <si>
    <t>mklose</t>
  </si>
  <si>
    <t>hanse62</t>
  </si>
  <si>
    <t>Alex</t>
  </si>
  <si>
    <t>Tesla Testosteron</t>
  </si>
  <si>
    <t>Checkcaptain</t>
  </si>
  <si>
    <t>wonko</t>
  </si>
  <si>
    <t>Ralf Wagner</t>
  </si>
  <si>
    <t>walt</t>
  </si>
  <si>
    <t>Rudi L.</t>
  </si>
  <si>
    <t>venomtoxic</t>
  </si>
  <si>
    <t>AndiJM</t>
  </si>
  <si>
    <t>Sucseeker</t>
  </si>
  <si>
    <t>TeeKay</t>
  </si>
  <si>
    <t>liftboy</t>
  </si>
  <si>
    <t>HJF</t>
  </si>
  <si>
    <t>ECO1</t>
  </si>
  <si>
    <t>MichaEL</t>
  </si>
  <si>
    <t>Andi_E</t>
  </si>
  <si>
    <t>blueflyer</t>
  </si>
  <si>
    <t>spinecho</t>
  </si>
  <si>
    <t>k11</t>
  </si>
  <si>
    <t>EV_de</t>
  </si>
  <si>
    <t>zappa</t>
  </si>
  <si>
    <t>aloisius</t>
  </si>
  <si>
    <t>Sfeele</t>
  </si>
  <si>
    <t>gec</t>
  </si>
  <si>
    <t>lasa</t>
  </si>
  <si>
    <t>opto</t>
  </si>
  <si>
    <t>totobär</t>
  </si>
  <si>
    <t>LaoKi</t>
  </si>
  <si>
    <t>dphidt</t>
  </si>
  <si>
    <t>RAM</t>
  </si>
  <si>
    <t>ulki13</t>
  </si>
  <si>
    <t>E-Driver</t>
  </si>
  <si>
    <t>Claudio</t>
  </si>
  <si>
    <t>spinatcruiser</t>
  </si>
  <si>
    <t>Hiperdino</t>
  </si>
  <si>
    <t>stromair</t>
  </si>
  <si>
    <t>jiri</t>
  </si>
  <si>
    <t>Itreasure</t>
  </si>
  <si>
    <t>marcel</t>
  </si>
  <si>
    <t>TArZahn</t>
  </si>
  <si>
    <t>ELMO</t>
  </si>
  <si>
    <t>MWsatwareAG</t>
  </si>
  <si>
    <t>Steff_40</t>
  </si>
  <si>
    <t>0834xxx</t>
  </si>
  <si>
    <t>DerLarser</t>
  </si>
  <si>
    <t>Daten von VIN,Produktion und Transport nicht mehr bekannt</t>
  </si>
  <si>
    <t>Bestätigt am</t>
  </si>
  <si>
    <t>20.04. / 08.05.</t>
  </si>
  <si>
    <t>Winzer</t>
  </si>
  <si>
    <t>neon</t>
  </si>
  <si>
    <t>788xx</t>
  </si>
  <si>
    <t>OAKLAND EXPRESS</t>
  </si>
  <si>
    <t>19.04. / 03.05.</t>
  </si>
  <si>
    <t>FFP727xx</t>
  </si>
  <si>
    <t>EV4EVER</t>
  </si>
  <si>
    <t>tripleP #2</t>
  </si>
  <si>
    <t>tripleP #1</t>
  </si>
  <si>
    <t>S70D</t>
  </si>
  <si>
    <t>Mittelwerte S70D</t>
  </si>
  <si>
    <t>Umbestellt/Storniert von S85D auf S70D</t>
  </si>
  <si>
    <t>wuschelS</t>
  </si>
  <si>
    <t>793xx</t>
  </si>
  <si>
    <t>Carsten</t>
  </si>
  <si>
    <t>BeatA</t>
  </si>
  <si>
    <t>FFP775xx</t>
  </si>
  <si>
    <t>Mathie</t>
  </si>
  <si>
    <t>FFO8461x</t>
  </si>
  <si>
    <t>GeeFive</t>
  </si>
  <si>
    <t>802xx</t>
  </si>
  <si>
    <t>FFP7753xx</t>
  </si>
  <si>
    <t>t.birker</t>
  </si>
  <si>
    <t>FF0819xx</t>
  </si>
  <si>
    <t>FF0847xx</t>
  </si>
  <si>
    <t>OBOllmann</t>
  </si>
  <si>
    <t>Harley17</t>
  </si>
  <si>
    <t>0846xxx</t>
  </si>
  <si>
    <t>Umbestellt von S85 auf S85D</t>
  </si>
  <si>
    <t>noco2</t>
  </si>
  <si>
    <t>Graz</t>
  </si>
  <si>
    <t>SeC aktuell noch Wien - jedoch bei Auslieferung Graz</t>
  </si>
  <si>
    <t>lt. Aussage vom DS noch nicht auf dem Schiff ?!</t>
  </si>
  <si>
    <t>Bestellung geändert von S85 auf S85D - VIN&amp;Lieferprognosse  gleich geblieben!</t>
  </si>
  <si>
    <t>sunfreak</t>
  </si>
  <si>
    <t>Ende Juli</t>
  </si>
  <si>
    <t>FF0852xx</t>
  </si>
  <si>
    <t>Übergabetermin vorrausichtlich wegen Urlaub nicht haltbar!</t>
  </si>
  <si>
    <t>mellame</t>
  </si>
  <si>
    <t>tuna</t>
  </si>
  <si>
    <t>FF0822xx</t>
  </si>
  <si>
    <t>F08409xx</t>
  </si>
  <si>
    <t>viella</t>
  </si>
  <si>
    <t>Liefertermin auf August verschoben wegen Ferien!</t>
  </si>
  <si>
    <t>raygivens</t>
  </si>
  <si>
    <t>FF0820xx</t>
  </si>
  <si>
    <t>P79301</t>
  </si>
  <si>
    <t>mmoench</t>
  </si>
  <si>
    <t>08409xx</t>
  </si>
  <si>
    <t>08153xx</t>
  </si>
  <si>
    <t>FF0847x</t>
  </si>
  <si>
    <t>jpk</t>
  </si>
  <si>
    <t>FF0804xx</t>
  </si>
  <si>
    <t>BerlinTesla</t>
  </si>
  <si>
    <t>Wunschtermin ist Dezember</t>
  </si>
  <si>
    <t>rodrin</t>
  </si>
  <si>
    <t>0869xx</t>
  </si>
  <si>
    <t>hansa23r</t>
  </si>
  <si>
    <t>850xx</t>
  </si>
  <si>
    <t>kb99</t>
  </si>
  <si>
    <t>877xx</t>
  </si>
  <si>
    <t>Ende August</t>
  </si>
  <si>
    <t>voltaire</t>
  </si>
  <si>
    <t>873xx</t>
  </si>
  <si>
    <t>MacDan</t>
  </si>
  <si>
    <t>FF0815xx</t>
  </si>
  <si>
    <t>roads</t>
  </si>
  <si>
    <t>EXTRA Hinweis: -&gt; noch 13 x schlafen ;-) Stand 07.05.15</t>
  </si>
  <si>
    <t>EXTRA Hinweis: -&gt; noch 8 x schlafen ;-) Stand 07.05.15</t>
  </si>
  <si>
    <t>Praffi</t>
  </si>
  <si>
    <t>FF0883xx</t>
  </si>
  <si>
    <t>Fagottist</t>
  </si>
  <si>
    <t>FF0801xx</t>
  </si>
  <si>
    <t>skahlert</t>
  </si>
  <si>
    <t>088xxx</t>
  </si>
  <si>
    <t>FF0890xx</t>
  </si>
  <si>
    <t>FF0889xx</t>
  </si>
  <si>
    <t>elrond</t>
  </si>
  <si>
    <t>FF089xxx</t>
  </si>
  <si>
    <t>Bad Terry</t>
  </si>
  <si>
    <t>FF0848xx</t>
  </si>
  <si>
    <t>ulmerle</t>
  </si>
  <si>
    <t>FF0893xx</t>
  </si>
  <si>
    <t>Steuermann</t>
  </si>
  <si>
    <t>FF0871xx</t>
  </si>
  <si>
    <t>Mikkey</t>
  </si>
  <si>
    <t>799xx</t>
  </si>
  <si>
    <t>brumark</t>
  </si>
  <si>
    <t>805xx</t>
  </si>
  <si>
    <t>FF0840xx</t>
  </si>
  <si>
    <t>bobelle</t>
  </si>
  <si>
    <t>FF0876xx</t>
  </si>
  <si>
    <t>Übergabe wegen Leasingbankproblemen vezögert!</t>
  </si>
  <si>
    <t>SZ-2509</t>
  </si>
  <si>
    <t>chriszh</t>
  </si>
  <si>
    <t>FF091xxx</t>
  </si>
  <si>
    <t>Michael Dzsida</t>
  </si>
  <si>
    <t>830xx</t>
  </si>
  <si>
    <t>MUC</t>
  </si>
  <si>
    <t>FF092xxx</t>
  </si>
  <si>
    <t>Earlian</t>
  </si>
  <si>
    <t>netsailor</t>
  </si>
  <si>
    <t>axpie</t>
  </si>
  <si>
    <t>FF088xxx</t>
  </si>
  <si>
    <t>FF0924xx</t>
  </si>
  <si>
    <t>mitte Juli</t>
  </si>
  <si>
    <t>wegen Urlaub auf 01.07.15 verschoben!</t>
  </si>
  <si>
    <t>deep blue</t>
  </si>
  <si>
    <t>FF0923xx</t>
  </si>
  <si>
    <t>Vorrausichtlich Transportunfall!-&gt; aktuell in Klärung von Tesla wie es weiter geht !?</t>
  </si>
  <si>
    <t>FF0869xx</t>
  </si>
  <si>
    <t>FF0858xx</t>
  </si>
  <si>
    <t>pccollege</t>
  </si>
  <si>
    <t>Termin konnte vor verschoben werden!</t>
  </si>
  <si>
    <t>Tiggertastic</t>
  </si>
  <si>
    <t>FF080xx</t>
  </si>
  <si>
    <t>Rolf maurer</t>
  </si>
  <si>
    <t>FF0833xx</t>
  </si>
  <si>
    <t>leverkuehn</t>
  </si>
  <si>
    <t>FF0886xx</t>
  </si>
  <si>
    <t>Wunschauslieferungstermin</t>
  </si>
  <si>
    <t>Steph</t>
  </si>
  <si>
    <t>FF0878xx</t>
  </si>
  <si>
    <t>Paragliding</t>
  </si>
  <si>
    <t>Vorrausichtlich Transportunfall!-&gt; aktuell in Klärung von Tesla wie es weiter geht !? Neue VIN bekommen (alte VIN FFP763xx)</t>
  </si>
  <si>
    <t>FFP0944xx</t>
  </si>
  <si>
    <t>Vorrausichtlich Transportunfall!-&gt; aktuell in Klärung von Tesla wie es weiter geht !? Neue VIN bekommen (alte VIN FFP766xx)</t>
  </si>
  <si>
    <t>FF0943xx</t>
  </si>
  <si>
    <t>Wunschliefertermin Dezember</t>
  </si>
  <si>
    <t>FF0925xx</t>
  </si>
  <si>
    <t>gablandy</t>
  </si>
  <si>
    <t>T-Fan</t>
  </si>
  <si>
    <t>FF093xxx</t>
  </si>
  <si>
    <t>allradtom</t>
  </si>
  <si>
    <t>FF0881xx</t>
  </si>
  <si>
    <t>darkyy92</t>
  </si>
  <si>
    <t>univ</t>
  </si>
  <si>
    <t>FF0949xx</t>
  </si>
  <si>
    <t>dflaschel</t>
  </si>
  <si>
    <t>Ende September</t>
  </si>
  <si>
    <t>FF0929xx</t>
  </si>
  <si>
    <t>humschti</t>
  </si>
  <si>
    <t>Terminverschiebun wegen Verzögerung der Abwicklung durch KFW</t>
  </si>
  <si>
    <t>Auslieferung verschoben, da Rechnung nicht rechtzeitig zugestellt wurde!</t>
  </si>
  <si>
    <t>Termin verschoben da Papiere noch nicht da!</t>
  </si>
  <si>
    <t>Oktober</t>
  </si>
  <si>
    <t>FF0955xx</t>
  </si>
  <si>
    <t>Cham</t>
  </si>
  <si>
    <t>Dirk</t>
  </si>
  <si>
    <t>mtthh</t>
  </si>
  <si>
    <t>Anfang August</t>
  </si>
  <si>
    <t>Blackbird</t>
  </si>
  <si>
    <t>FF0919xx</t>
  </si>
  <si>
    <t>FF0937xx</t>
  </si>
  <si>
    <t>Mario85D</t>
  </si>
  <si>
    <t>goex</t>
  </si>
  <si>
    <t>MOS_67</t>
  </si>
  <si>
    <t>FF0964xx</t>
  </si>
  <si>
    <t>Liefertermin auf Wunschtermin umgeändert!</t>
  </si>
  <si>
    <t>Maikönig</t>
  </si>
  <si>
    <t>FF0965xx</t>
  </si>
  <si>
    <t>I</t>
  </si>
  <si>
    <t>Mailand</t>
  </si>
  <si>
    <t>mario</t>
  </si>
  <si>
    <t>FF0968xx</t>
  </si>
  <si>
    <t>Nexus2k</t>
  </si>
  <si>
    <t>FF0971xx</t>
  </si>
  <si>
    <t>Mont</t>
  </si>
  <si>
    <t>Matthias Dzsida</t>
  </si>
  <si>
    <t>Stromer</t>
  </si>
  <si>
    <t>FF097xxx</t>
  </si>
  <si>
    <t>etoschapan</t>
  </si>
  <si>
    <t>erwind</t>
  </si>
  <si>
    <t>FF0892xx</t>
  </si>
  <si>
    <t>Mittelwerte P90D</t>
  </si>
  <si>
    <t>P90D</t>
  </si>
  <si>
    <t>Umbestellt von P85D auf P90D</t>
  </si>
  <si>
    <t>Mittelwerte S90D</t>
  </si>
  <si>
    <t>Mittelwerte S70</t>
  </si>
  <si>
    <t>TesLin</t>
  </si>
  <si>
    <t>FF0982xx</t>
  </si>
  <si>
    <t>Markus2</t>
  </si>
  <si>
    <t>1. Systemfehler myTesla da keine Datenaktualisierung! / 2. Fahrzeug wurde laut E-Mail von DS nicht wie geplant verladen!</t>
  </si>
  <si>
    <t>Umgestellt von Juni auf Juli - Wunschliefertermin 29.7 oder 30.7.15</t>
  </si>
  <si>
    <t>bluesky</t>
  </si>
  <si>
    <t>FF098xxx</t>
  </si>
  <si>
    <t>kau-tschuk</t>
  </si>
  <si>
    <t>Februar´16</t>
  </si>
  <si>
    <t>S90D</t>
  </si>
  <si>
    <t>von S85D auf S90D umbestellt!</t>
  </si>
  <si>
    <t>sacha81</t>
  </si>
  <si>
    <t>Ende Dezember</t>
  </si>
  <si>
    <t>alf</t>
  </si>
  <si>
    <t>FF0934xx</t>
  </si>
  <si>
    <t>minimal</t>
  </si>
  <si>
    <t>FF0944xx</t>
  </si>
  <si>
    <t>teslamuc</t>
  </si>
  <si>
    <t>FF1010xx</t>
  </si>
  <si>
    <t>Ende September-Oktober</t>
  </si>
  <si>
    <t>okceg</t>
  </si>
  <si>
    <t>August-September</t>
  </si>
  <si>
    <t>Wunschtermin ist September</t>
  </si>
  <si>
    <t>Ende August-September</t>
  </si>
  <si>
    <t>AT</t>
  </si>
  <si>
    <t>Strutzi</t>
  </si>
  <si>
    <t>FF09063xx</t>
  </si>
  <si>
    <t>Oktober-November</t>
  </si>
  <si>
    <t>freshone</t>
  </si>
  <si>
    <t>November-Dezember</t>
  </si>
  <si>
    <t>olbea</t>
  </si>
  <si>
    <t>Ende Oktober-November</t>
  </si>
  <si>
    <t>FF102xx</t>
  </si>
  <si>
    <t>FF1009xx</t>
  </si>
  <si>
    <t>Andi 85D</t>
  </si>
  <si>
    <t>FF1034xx</t>
  </si>
  <si>
    <t>chris1976</t>
  </si>
  <si>
    <t>FF0988xx</t>
  </si>
  <si>
    <t>Ende November-Dezember</t>
  </si>
  <si>
    <t>Ölweg</t>
  </si>
  <si>
    <t>Dezember-Januar</t>
  </si>
  <si>
    <t>xdimension</t>
  </si>
  <si>
    <t>FF1056xx</t>
  </si>
  <si>
    <t>FF1007xx</t>
  </si>
  <si>
    <t>FF0966xx</t>
  </si>
  <si>
    <t>terrainfo</t>
  </si>
  <si>
    <t>FF1016xx</t>
  </si>
  <si>
    <t>knakke</t>
  </si>
  <si>
    <t>Wassermann</t>
  </si>
  <si>
    <t>FF108xx</t>
  </si>
  <si>
    <t>S70</t>
  </si>
  <si>
    <t>Andi_57</t>
  </si>
  <si>
    <t>FF107xx</t>
  </si>
  <si>
    <t>S90</t>
  </si>
  <si>
    <t>Mittelwerte S90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</si>
</sst>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23"/>
      <name val="Calibri"/>
      <family val="2"/>
    </font>
    <font>
      <sz val="11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B0F0"/>
      <name val="Calibri"/>
      <family val="2"/>
    </font>
    <font>
      <b/>
      <sz val="12"/>
      <color rgb="FF00B0F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sz val="12"/>
      <color theme="0" tint="-0.49998474074526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FFC000"/>
      <name val="Calibri"/>
      <family val="2"/>
      <scheme val="minor"/>
    </font>
    <font>
      <b/>
      <sz val="12"/>
      <color rgb="FFFFC00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0" tint="-0.249977111117893"/>
      <name val="Calibri"/>
      <family val="2"/>
    </font>
    <font>
      <b/>
      <sz val="12"/>
      <color theme="0" tint="-0.249977111117893"/>
      <name val="Calibri"/>
      <family val="2"/>
    </font>
    <font>
      <b/>
      <sz val="12"/>
      <color theme="0" tint="-0.14999847407452621"/>
      <name val="Calibri"/>
      <family val="2"/>
    </font>
    <font>
      <b/>
      <sz val="12"/>
      <color theme="1"/>
      <name val="Calibri"/>
      <family val="2"/>
    </font>
    <font>
      <sz val="12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</font>
    <font>
      <sz val="8"/>
      <color theme="0" tint="-0.249977111117893"/>
      <name val="Calibri"/>
      <family val="2"/>
    </font>
    <font>
      <sz val="8"/>
      <color rgb="FF00B0F0"/>
      <name val="Calibri"/>
      <family val="2"/>
    </font>
    <font>
      <u/>
      <sz val="12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rgb="FFC00000"/>
      <name val="Calibri"/>
      <family val="2"/>
    </font>
    <font>
      <u/>
      <sz val="12"/>
      <color theme="11"/>
      <name val="Calibri"/>
      <family val="2"/>
      <scheme val="minor"/>
    </font>
    <font>
      <b/>
      <u/>
      <sz val="12"/>
      <color indexed="8"/>
      <name val="Calibri"/>
    </font>
    <font>
      <sz val="12"/>
      <color rgb="FF008000"/>
      <name val="Calibri"/>
    </font>
    <font>
      <sz val="8"/>
      <color rgb="FF008000"/>
      <name val="Calibri"/>
    </font>
    <font>
      <sz val="12"/>
      <color rgb="FFFFC000"/>
      <name val="Calibri"/>
      <scheme val="minor"/>
    </font>
    <font>
      <sz val="12"/>
      <color rgb="FF008000"/>
      <name val="Calibri"/>
      <scheme val="minor"/>
    </font>
    <font>
      <b/>
      <sz val="12"/>
      <color rgb="FF00B0F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/>
      <diagonal/>
    </border>
    <border>
      <left/>
      <right/>
      <top style="medium">
        <color auto="1"/>
      </top>
      <bottom/>
      <diagonal/>
    </border>
  </borders>
  <cellStyleXfs count="802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52">
    <xf numFmtId="0" fontId="0" fillId="0" borderId="0" xfId="0"/>
    <xf numFmtId="0" fontId="1" fillId="0" borderId="0" xfId="0" applyFont="1"/>
    <xf numFmtId="1" fontId="2" fillId="0" borderId="0" xfId="2" applyNumberFormat="1" applyFont="1" applyFill="1"/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9" fillId="0" borderId="0" xfId="0" applyFont="1"/>
    <xf numFmtId="1" fontId="13" fillId="0" borderId="0" xfId="0" applyNumberFormat="1" applyFont="1" applyFill="1" applyAlignment="1">
      <alignment horizontal="center"/>
    </xf>
    <xf numFmtId="0" fontId="14" fillId="0" borderId="0" xfId="0" applyFont="1"/>
    <xf numFmtId="14" fontId="17" fillId="0" borderId="0" xfId="0" applyNumberFormat="1" applyFont="1" applyFill="1"/>
    <xf numFmtId="1" fontId="17" fillId="0" borderId="0" xfId="0" applyNumberFormat="1" applyFont="1" applyFill="1" applyAlignment="1">
      <alignment horizontal="center"/>
    </xf>
    <xf numFmtId="0" fontId="17" fillId="0" borderId="0" xfId="0" applyFont="1"/>
    <xf numFmtId="0" fontId="8" fillId="0" borderId="0" xfId="0" applyFont="1"/>
    <xf numFmtId="0" fontId="13" fillId="0" borderId="0" xfId="0" applyFont="1"/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2" fillId="0" borderId="0" xfId="2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0" fontId="0" fillId="0" borderId="2" xfId="0" applyBorder="1"/>
    <xf numFmtId="1" fontId="2" fillId="0" borderId="2" xfId="2" applyNumberFormat="1" applyFont="1" applyFill="1" applyBorder="1"/>
    <xf numFmtId="1" fontId="8" fillId="0" borderId="0" xfId="2" applyNumberFormat="1" applyFont="1" applyFill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/>
    <xf numFmtId="1" fontId="10" fillId="0" borderId="0" xfId="2" applyNumberFormat="1" applyFont="1" applyFill="1" applyAlignment="1">
      <alignment horizontal="center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14" fontId="20" fillId="0" borderId="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0" borderId="2" xfId="2" applyNumberFormat="1" applyFont="1" applyFill="1" applyBorder="1" applyAlignment="1">
      <alignment horizontal="center"/>
    </xf>
    <xf numFmtId="1" fontId="20" fillId="0" borderId="0" xfId="2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0" xfId="0" applyFont="1"/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14" fontId="10" fillId="0" borderId="0" xfId="0" applyNumberFormat="1" applyFont="1" applyFill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center"/>
    </xf>
    <xf numFmtId="1" fontId="1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Alignment="1">
      <alignment horizontal="center"/>
    </xf>
    <xf numFmtId="0" fontId="23" fillId="0" borderId="0" xfId="0" applyFont="1"/>
    <xf numFmtId="0" fontId="0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Alignment="1">
      <alignment horizontal="center"/>
    </xf>
    <xf numFmtId="14" fontId="17" fillId="0" borderId="0" xfId="2" applyNumberFormat="1" applyFont="1" applyFill="1" applyBorder="1" applyAlignment="1" applyProtection="1">
      <alignment horizontal="center"/>
      <protection locked="0"/>
    </xf>
    <xf numFmtId="14" fontId="17" fillId="0" borderId="0" xfId="2" applyNumberFormat="1" applyFont="1" applyFill="1" applyAlignment="1">
      <alignment horizontal="center"/>
    </xf>
    <xf numFmtId="14" fontId="17" fillId="0" borderId="0" xfId="1" applyNumberFormat="1" applyFont="1" applyFill="1" applyBorder="1" applyAlignment="1" applyProtection="1">
      <alignment horizontal="center"/>
      <protection locked="0"/>
    </xf>
    <xf numFmtId="1" fontId="17" fillId="0" borderId="0" xfId="1" applyNumberFormat="1" applyFont="1" applyFill="1" applyAlignment="1">
      <alignment horizontal="center"/>
    </xf>
    <xf numFmtId="14" fontId="17" fillId="0" borderId="0" xfId="1" applyNumberFormat="1" applyFont="1" applyFill="1" applyAlignment="1">
      <alignment horizontal="center"/>
    </xf>
    <xf numFmtId="0" fontId="2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" fontId="13" fillId="0" borderId="2" xfId="2" applyNumberFormat="1" applyFont="1" applyFill="1" applyBorder="1" applyAlignment="1">
      <alignment horizontal="center"/>
    </xf>
    <xf numFmtId="1" fontId="13" fillId="0" borderId="0" xfId="2" applyNumberFormat="1" applyFont="1" applyFill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0" fontId="1" fillId="15" borderId="3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14" fontId="17" fillId="0" borderId="5" xfId="0" applyNumberFormat="1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7" fillId="0" borderId="5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" fontId="13" fillId="0" borderId="5" xfId="2" applyNumberFormat="1" applyFont="1" applyFill="1" applyBorder="1" applyAlignment="1">
      <alignment horizontal="center"/>
    </xf>
    <xf numFmtId="1" fontId="20" fillId="0" borderId="5" xfId="2" applyNumberFormat="1" applyFont="1" applyFill="1" applyBorder="1" applyAlignment="1">
      <alignment horizontal="center"/>
    </xf>
    <xf numFmtId="14" fontId="1" fillId="12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1" fontId="12" fillId="0" borderId="5" xfId="2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0" xfId="2" applyNumberFormat="1" applyFont="1" applyFill="1" applyBorder="1" applyAlignment="1">
      <alignment horizontal="center"/>
    </xf>
    <xf numFmtId="14" fontId="17" fillId="0" borderId="0" xfId="1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15" fillId="17" borderId="7" xfId="0" applyNumberFormat="1" applyFont="1" applyFill="1" applyBorder="1" applyAlignment="1">
      <alignment horizontal="center"/>
    </xf>
    <xf numFmtId="14" fontId="15" fillId="17" borderId="7" xfId="0" applyNumberFormat="1" applyFont="1" applyFill="1" applyBorder="1" applyAlignment="1">
      <alignment horizontal="center"/>
    </xf>
    <xf numFmtId="1" fontId="16" fillId="17" borderId="7" xfId="2" applyNumberFormat="1" applyFont="1" applyFill="1" applyBorder="1" applyAlignment="1">
      <alignment horizontal="center"/>
    </xf>
    <xf numFmtId="1" fontId="16" fillId="17" borderId="9" xfId="2" applyNumberFormat="1" applyFont="1" applyFill="1" applyBorder="1" applyAlignment="1">
      <alignment horizontal="center"/>
    </xf>
    <xf numFmtId="0" fontId="27" fillId="17" borderId="9" xfId="2" applyNumberFormat="1" applyFont="1" applyFill="1" applyBorder="1" applyAlignment="1">
      <alignment horizontal="center"/>
    </xf>
    <xf numFmtId="1" fontId="16" fillId="17" borderId="8" xfId="2" applyNumberFormat="1" applyFont="1" applyFill="1" applyBorder="1" applyAlignment="1">
      <alignment horizontal="center"/>
    </xf>
    <xf numFmtId="0" fontId="15" fillId="17" borderId="8" xfId="0" applyNumberFormat="1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/>
    </xf>
    <xf numFmtId="0" fontId="15" fillId="17" borderId="0" xfId="0" applyFont="1" applyFill="1" applyBorder="1"/>
    <xf numFmtId="14" fontId="1" fillId="8" borderId="6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4" fontId="19" fillId="0" borderId="5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17" fillId="0" borderId="5" xfId="2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4" fontId="17" fillId="0" borderId="5" xfId="1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16" fillId="17" borderId="10" xfId="2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0" fillId="0" borderId="5" xfId="2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11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14" fontId="1" fillId="9" borderId="6" xfId="0" applyNumberFormat="1" applyFont="1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14" fontId="15" fillId="17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8" fillId="7" borderId="11" xfId="0" applyNumberFormat="1" applyFont="1" applyFill="1" applyBorder="1" applyAlignment="1">
      <alignment horizontal="center"/>
    </xf>
    <xf numFmtId="14" fontId="8" fillId="6" borderId="11" xfId="0" applyNumberFormat="1" applyFont="1" applyFill="1" applyBorder="1" applyAlignment="1">
      <alignment horizontal="center"/>
    </xf>
    <xf numFmtId="14" fontId="10" fillId="6" borderId="11" xfId="0" applyNumberFormat="1" applyFont="1" applyFill="1" applyBorder="1" applyAlignment="1">
      <alignment horizontal="center"/>
    </xf>
    <xf numFmtId="14" fontId="10" fillId="6" borderId="13" xfId="0" applyNumberFormat="1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8" fillId="6" borderId="13" xfId="0" applyNumberFormat="1" applyFont="1" applyFill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4" fontId="17" fillId="6" borderId="13" xfId="0" applyNumberFormat="1" applyFont="1" applyFill="1" applyBorder="1" applyAlignment="1">
      <alignment horizontal="center"/>
    </xf>
    <xf numFmtId="14" fontId="17" fillId="6" borderId="11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14" fontId="17" fillId="0" borderId="11" xfId="2" applyNumberFormat="1" applyFont="1" applyFill="1" applyBorder="1" applyAlignment="1">
      <alignment horizontal="center"/>
    </xf>
    <xf numFmtId="14" fontId="17" fillId="0" borderId="11" xfId="1" applyNumberFormat="1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9" fillId="0" borderId="5" xfId="0" applyFont="1" applyFill="1" applyBorder="1"/>
    <xf numFmtId="0" fontId="18" fillId="0" borderId="5" xfId="0" applyFont="1" applyFill="1" applyBorder="1"/>
    <xf numFmtId="0" fontId="8" fillId="0" borderId="5" xfId="0" applyFont="1" applyBorder="1"/>
    <xf numFmtId="0" fontId="10" fillId="0" borderId="5" xfId="0" applyFont="1" applyBorder="1"/>
    <xf numFmtId="0" fontId="13" fillId="0" borderId="5" xfId="0" applyFont="1" applyBorder="1"/>
    <xf numFmtId="0" fontId="17" fillId="0" borderId="5" xfId="0" applyFont="1" applyBorder="1"/>
    <xf numFmtId="0" fontId="0" fillId="0" borderId="5" xfId="0" applyFont="1" applyBorder="1"/>
    <xf numFmtId="0" fontId="20" fillId="0" borderId="5" xfId="0" applyFont="1" applyBorder="1"/>
    <xf numFmtId="0" fontId="24" fillId="0" borderId="5" xfId="0" applyFont="1" applyBorder="1"/>
    <xf numFmtId="14" fontId="8" fillId="10" borderId="0" xfId="0" applyNumberFormat="1" applyFont="1" applyFill="1" applyAlignment="1">
      <alignment horizontal="center"/>
    </xf>
    <xf numFmtId="14" fontId="10" fillId="10" borderId="0" xfId="0" applyNumberFormat="1" applyFont="1" applyFill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8" fillId="8" borderId="0" xfId="0" applyNumberFormat="1" applyFont="1" applyFill="1" applyAlignment="1">
      <alignment horizontal="center"/>
    </xf>
    <xf numFmtId="0" fontId="11" fillId="6" borderId="0" xfId="0" applyFont="1" applyFill="1"/>
    <xf numFmtId="14" fontId="10" fillId="6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2" applyFont="1" applyFill="1" applyAlignment="1">
      <alignment horizontal="left"/>
    </xf>
    <xf numFmtId="0" fontId="17" fillId="0" borderId="0" xfId="1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17" borderId="7" xfId="0" applyFont="1" applyFill="1" applyBorder="1" applyAlignment="1"/>
    <xf numFmtId="14" fontId="38" fillId="11" borderId="4" xfId="0" applyNumberFormat="1" applyFont="1" applyFill="1" applyBorder="1" applyAlignment="1">
      <alignment horizontal="center" vertical="center" wrapText="1"/>
    </xf>
    <xf numFmtId="14" fontId="38" fillId="12" borderId="4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14" fontId="38" fillId="8" borderId="3" xfId="0" applyNumberFormat="1" applyFont="1" applyFill="1" applyBorder="1" applyAlignment="1" applyProtection="1">
      <alignment horizontal="center" vertical="center"/>
      <protection locked="0"/>
    </xf>
    <xf numFmtId="14" fontId="38" fillId="10" borderId="3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14" fontId="10" fillId="7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4" fontId="39" fillId="0" borderId="0" xfId="0" applyNumberFormat="1" applyFont="1" applyFill="1" applyBorder="1" applyAlignment="1" applyProtection="1">
      <alignment horizontal="center"/>
      <protection locked="0"/>
    </xf>
    <xf numFmtId="14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4" fontId="39" fillId="0" borderId="5" xfId="0" applyNumberFormat="1" applyFont="1" applyFill="1" applyBorder="1" applyAlignment="1">
      <alignment horizontal="center"/>
    </xf>
    <xf numFmtId="1" fontId="39" fillId="0" borderId="5" xfId="2" applyNumberFormat="1" applyFont="1" applyFill="1" applyBorder="1" applyAlignment="1">
      <alignment horizontal="center"/>
    </xf>
    <xf numFmtId="1" fontId="39" fillId="0" borderId="0" xfId="2" applyNumberFormat="1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" fontId="39" fillId="0" borderId="2" xfId="2" applyNumberFormat="1" applyFont="1" applyFill="1" applyBorder="1" applyAlignment="1">
      <alignment horizontal="center"/>
    </xf>
    <xf numFmtId="14" fontId="39" fillId="0" borderId="1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1" fontId="39" fillId="0" borderId="0" xfId="2" applyNumberFormat="1" applyFont="1" applyFill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39" fillId="0" borderId="0" xfId="0" applyFont="1" applyFill="1" applyAlignment="1">
      <alignment horizontal="left"/>
    </xf>
    <xf numFmtId="14" fontId="39" fillId="8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4" fontId="10" fillId="8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4" fontId="1" fillId="17" borderId="3" xfId="0" applyNumberFormat="1" applyFont="1" applyFill="1" applyBorder="1" applyAlignment="1">
      <alignment horizontal="center" vertical="center"/>
    </xf>
    <xf numFmtId="14" fontId="0" fillId="17" borderId="1" xfId="0" applyNumberFormat="1" applyFill="1" applyBorder="1" applyAlignment="1">
      <alignment horizontal="center"/>
    </xf>
    <xf numFmtId="14" fontId="0" fillId="17" borderId="1" xfId="0" applyNumberFormat="1" applyFont="1" applyFill="1" applyBorder="1" applyAlignment="1">
      <alignment horizontal="center"/>
    </xf>
    <xf numFmtId="14" fontId="39" fillId="17" borderId="1" xfId="0" applyNumberFormat="1" applyFont="1" applyFill="1" applyBorder="1" applyAlignment="1">
      <alignment horizontal="center"/>
    </xf>
    <xf numFmtId="14" fontId="19" fillId="17" borderId="1" xfId="0" applyNumberFormat="1" applyFont="1" applyFill="1" applyBorder="1" applyAlignment="1">
      <alignment horizontal="center"/>
    </xf>
    <xf numFmtId="14" fontId="18" fillId="17" borderId="1" xfId="0" applyNumberFormat="1" applyFont="1" applyFill="1" applyBorder="1" applyAlignment="1">
      <alignment horizontal="center"/>
    </xf>
    <xf numFmtId="14" fontId="4" fillId="17" borderId="1" xfId="0" applyNumberFormat="1" applyFont="1" applyFill="1" applyBorder="1" applyAlignment="1">
      <alignment horizontal="center"/>
    </xf>
    <xf numFmtId="14" fontId="8" fillId="17" borderId="0" xfId="0" applyNumberFormat="1" applyFont="1" applyFill="1" applyBorder="1" applyAlignment="1" applyProtection="1">
      <alignment horizontal="center"/>
      <protection locked="0"/>
    </xf>
    <xf numFmtId="14" fontId="8" fillId="17" borderId="1" xfId="0" applyNumberFormat="1" applyFont="1" applyFill="1" applyBorder="1" applyAlignment="1">
      <alignment horizontal="center"/>
    </xf>
    <xf numFmtId="14" fontId="17" fillId="17" borderId="1" xfId="0" applyNumberFormat="1" applyFont="1" applyFill="1" applyBorder="1" applyAlignment="1">
      <alignment horizontal="center"/>
    </xf>
    <xf numFmtId="14" fontId="10" fillId="17" borderId="0" xfId="0" applyNumberFormat="1" applyFont="1" applyFill="1" applyBorder="1" applyAlignment="1">
      <alignment horizontal="center"/>
    </xf>
    <xf numFmtId="14" fontId="39" fillId="17" borderId="0" xfId="0" applyNumberFormat="1" applyFont="1" applyFill="1" applyBorder="1" applyAlignment="1" applyProtection="1">
      <alignment horizontal="center"/>
      <protection locked="0"/>
    </xf>
    <xf numFmtId="14" fontId="10" fillId="17" borderId="1" xfId="0" applyNumberFormat="1" applyFont="1" applyFill="1" applyBorder="1" applyAlignment="1">
      <alignment horizontal="center"/>
    </xf>
    <xf numFmtId="14" fontId="17" fillId="17" borderId="0" xfId="0" applyNumberFormat="1" applyFont="1" applyFill="1" applyBorder="1" applyAlignment="1">
      <alignment horizontal="center"/>
    </xf>
    <xf numFmtId="14" fontId="13" fillId="17" borderId="1" xfId="0" applyNumberFormat="1" applyFont="1" applyFill="1" applyBorder="1" applyAlignment="1">
      <alignment horizontal="center"/>
    </xf>
    <xf numFmtId="14" fontId="2" fillId="17" borderId="1" xfId="0" applyNumberFormat="1" applyFont="1" applyFill="1" applyBorder="1" applyAlignment="1">
      <alignment horizontal="center"/>
    </xf>
    <xf numFmtId="14" fontId="17" fillId="17" borderId="1" xfId="2" applyNumberFormat="1" applyFont="1" applyFill="1" applyBorder="1" applyAlignment="1">
      <alignment horizontal="center"/>
    </xf>
    <xf numFmtId="14" fontId="17" fillId="17" borderId="1" xfId="1" applyNumberFormat="1" applyFont="1" applyFill="1" applyBorder="1" applyAlignment="1">
      <alignment horizontal="center"/>
    </xf>
    <xf numFmtId="14" fontId="20" fillId="17" borderId="1" xfId="0" applyNumberFormat="1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14" fontId="1" fillId="17" borderId="3" xfId="0" applyNumberFormat="1" applyFont="1" applyFill="1" applyBorder="1" applyAlignment="1">
      <alignment horizontal="center" vertical="center" wrapText="1"/>
    </xf>
    <xf numFmtId="14" fontId="0" fillId="17" borderId="0" xfId="0" applyNumberFormat="1" applyFill="1" applyAlignment="1">
      <alignment horizontal="center"/>
    </xf>
    <xf numFmtId="14" fontId="0" fillId="17" borderId="0" xfId="0" applyNumberFormat="1" applyFont="1" applyFill="1" applyAlignment="1">
      <alignment horizontal="center"/>
    </xf>
    <xf numFmtId="14" fontId="39" fillId="17" borderId="0" xfId="0" applyNumberFormat="1" applyFont="1" applyFill="1" applyAlignment="1">
      <alignment horizontal="center"/>
    </xf>
    <xf numFmtId="14" fontId="19" fillId="17" borderId="0" xfId="0" applyNumberFormat="1" applyFont="1" applyFill="1" applyAlignment="1">
      <alignment horizontal="center"/>
    </xf>
    <xf numFmtId="14" fontId="18" fillId="17" borderId="0" xfId="0" applyNumberFormat="1" applyFont="1" applyFill="1" applyAlignment="1">
      <alignment horizontal="center"/>
    </xf>
    <xf numFmtId="14" fontId="4" fillId="17" borderId="0" xfId="0" applyNumberFormat="1" applyFont="1" applyFill="1" applyAlignment="1">
      <alignment horizontal="center"/>
    </xf>
    <xf numFmtId="14" fontId="8" fillId="17" borderId="0" xfId="0" applyNumberFormat="1" applyFont="1" applyFill="1" applyAlignment="1">
      <alignment horizontal="center"/>
    </xf>
    <xf numFmtId="14" fontId="17" fillId="17" borderId="0" xfId="0" applyNumberFormat="1" applyFont="1" applyFill="1" applyAlignment="1">
      <alignment horizontal="center"/>
    </xf>
    <xf numFmtId="14" fontId="10" fillId="17" borderId="0" xfId="0" applyNumberFormat="1" applyFont="1" applyFill="1" applyAlignment="1">
      <alignment horizontal="center"/>
    </xf>
    <xf numFmtId="14" fontId="13" fillId="17" borderId="0" xfId="0" applyNumberFormat="1" applyFont="1" applyFill="1" applyAlignment="1">
      <alignment horizontal="center"/>
    </xf>
    <xf numFmtId="14" fontId="2" fillId="17" borderId="0" xfId="0" applyNumberFormat="1" applyFont="1" applyFill="1" applyAlignment="1">
      <alignment horizontal="center"/>
    </xf>
    <xf numFmtId="14" fontId="17" fillId="17" borderId="0" xfId="2" applyNumberFormat="1" applyFont="1" applyFill="1" applyAlignment="1">
      <alignment horizontal="center"/>
    </xf>
    <xf numFmtId="14" fontId="17" fillId="17" borderId="0" xfId="1" applyNumberFormat="1" applyFont="1" applyFill="1" applyAlignment="1">
      <alignment horizontal="center"/>
    </xf>
    <xf numFmtId="14" fontId="20" fillId="17" borderId="0" xfId="0" applyNumberFormat="1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14" fontId="1" fillId="17" borderId="4" xfId="0" applyNumberFormat="1" applyFont="1" applyFill="1" applyBorder="1" applyAlignment="1">
      <alignment horizontal="center" vertical="center" wrapText="1"/>
    </xf>
    <xf numFmtId="14" fontId="5" fillId="17" borderId="2" xfId="0" applyNumberFormat="1" applyFont="1" applyFill="1" applyBorder="1" applyAlignment="1">
      <alignment horizontal="center"/>
    </xf>
    <xf numFmtId="1" fontId="17" fillId="17" borderId="2" xfId="2" applyNumberFormat="1" applyFont="1" applyFill="1" applyBorder="1" applyAlignment="1">
      <alignment horizontal="center"/>
    </xf>
    <xf numFmtId="1" fontId="39" fillId="17" borderId="2" xfId="2" applyNumberFormat="1" applyFont="1" applyFill="1" applyBorder="1" applyAlignment="1">
      <alignment horizontal="center"/>
    </xf>
    <xf numFmtId="1" fontId="8" fillId="17" borderId="2" xfId="2" applyNumberFormat="1" applyFont="1" applyFill="1" applyBorder="1" applyAlignment="1">
      <alignment horizontal="center"/>
    </xf>
    <xf numFmtId="1" fontId="10" fillId="17" borderId="2" xfId="2" applyNumberFormat="1" applyFont="1" applyFill="1" applyBorder="1" applyAlignment="1">
      <alignment horizontal="center"/>
    </xf>
    <xf numFmtId="1" fontId="2" fillId="17" borderId="2" xfId="2" applyNumberFormat="1" applyFont="1" applyFill="1" applyBorder="1" applyAlignment="1">
      <alignment horizontal="center"/>
    </xf>
    <xf numFmtId="1" fontId="26" fillId="17" borderId="2" xfId="3" applyNumberForma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1" fontId="20" fillId="17" borderId="2" xfId="2" applyNumberFormat="1" applyFont="1" applyFill="1" applyBorder="1" applyAlignment="1">
      <alignment horizontal="center"/>
    </xf>
    <xf numFmtId="14" fontId="0" fillId="17" borderId="2" xfId="0" applyNumberFormat="1" applyFill="1" applyBorder="1" applyAlignment="1">
      <alignment horizontal="center"/>
    </xf>
    <xf numFmtId="1" fontId="34" fillId="17" borderId="2" xfId="3" applyNumberFormat="1" applyFont="1" applyFill="1" applyBorder="1" applyAlignment="1">
      <alignment horizontal="center"/>
    </xf>
    <xf numFmtId="0" fontId="25" fillId="17" borderId="2" xfId="0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14" fillId="17" borderId="3" xfId="0" applyNumberFormat="1" applyFont="1" applyFill="1" applyBorder="1" applyAlignment="1">
      <alignment horizontal="center" vertical="center" wrapText="1"/>
    </xf>
    <xf numFmtId="0" fontId="27" fillId="17" borderId="2" xfId="0" applyNumberFormat="1" applyFont="1" applyFill="1" applyBorder="1" applyAlignment="1">
      <alignment horizontal="center"/>
    </xf>
    <xf numFmtId="0" fontId="27" fillId="17" borderId="2" xfId="2" applyNumberFormat="1" applyFont="1" applyFill="1" applyBorder="1" applyAlignment="1">
      <alignment horizontal="center"/>
    </xf>
    <xf numFmtId="0" fontId="40" fillId="17" borderId="2" xfId="2" applyNumberFormat="1" applyFont="1" applyFill="1" applyBorder="1" applyAlignment="1">
      <alignment horizontal="center"/>
    </xf>
    <xf numFmtId="0" fontId="27" fillId="17" borderId="0" xfId="2" applyNumberFormat="1" applyFont="1" applyFill="1" applyAlignment="1">
      <alignment horizontal="center"/>
    </xf>
    <xf numFmtId="0" fontId="40" fillId="17" borderId="0" xfId="2" applyNumberFormat="1" applyFont="1" applyFill="1" applyAlignment="1">
      <alignment horizontal="center"/>
    </xf>
    <xf numFmtId="0" fontId="27" fillId="17" borderId="0" xfId="2" applyNumberFormat="1" applyFont="1" applyFill="1" applyBorder="1" applyAlignment="1">
      <alignment horizontal="center"/>
    </xf>
    <xf numFmtId="0" fontId="33" fillId="17" borderId="0" xfId="2" applyNumberFormat="1" applyFont="1" applyFill="1" applyAlignment="1">
      <alignment horizontal="center"/>
    </xf>
    <xf numFmtId="0" fontId="29" fillId="17" borderId="0" xfId="2" applyNumberFormat="1" applyFont="1" applyFill="1" applyAlignment="1">
      <alignment horizontal="center"/>
    </xf>
    <xf numFmtId="0" fontId="28" fillId="17" borderId="0" xfId="3" applyNumberFormat="1" applyFont="1" applyFill="1" applyAlignment="1">
      <alignment horizontal="center"/>
    </xf>
    <xf numFmtId="0" fontId="36" fillId="17" borderId="0" xfId="2" applyNumberFormat="1" applyFont="1" applyFill="1" applyAlignment="1">
      <alignment horizontal="center"/>
    </xf>
    <xf numFmtId="0" fontId="32" fillId="17" borderId="0" xfId="2" applyNumberFormat="1" applyFont="1" applyFill="1" applyAlignment="1">
      <alignment horizontal="center"/>
    </xf>
    <xf numFmtId="0" fontId="30" fillId="17" borderId="2" xfId="0" applyNumberFormat="1" applyFont="1" applyFill="1" applyBorder="1" applyAlignment="1">
      <alignment horizontal="center"/>
    </xf>
    <xf numFmtId="0" fontId="35" fillId="17" borderId="0" xfId="3" applyNumberFormat="1" applyFont="1" applyFill="1" applyAlignment="1">
      <alignment horizontal="center"/>
    </xf>
    <xf numFmtId="0" fontId="31" fillId="17" borderId="2" xfId="0" applyNumberFormat="1" applyFont="1" applyFill="1" applyBorder="1" applyAlignment="1">
      <alignment horizontal="center"/>
    </xf>
    <xf numFmtId="0" fontId="41" fillId="17" borderId="10" xfId="0" applyFont="1" applyFill="1" applyBorder="1"/>
    <xf numFmtId="0" fontId="2" fillId="0" borderId="5" xfId="0" applyFont="1" applyBorder="1"/>
    <xf numFmtId="0" fontId="39" fillId="0" borderId="5" xfId="0" applyFont="1" applyBorder="1"/>
    <xf numFmtId="0" fontId="20" fillId="0" borderId="5" xfId="0" applyFont="1" applyFill="1" applyBorder="1"/>
    <xf numFmtId="14" fontId="8" fillId="8" borderId="5" xfId="0" applyNumberFormat="1" applyFont="1" applyFill="1" applyBorder="1" applyAlignment="1">
      <alignment horizontal="center"/>
    </xf>
    <xf numFmtId="14" fontId="8" fillId="11" borderId="0" xfId="0" applyNumberFormat="1" applyFont="1" applyFill="1" applyAlignment="1">
      <alignment horizontal="center"/>
    </xf>
    <xf numFmtId="1" fontId="8" fillId="11" borderId="0" xfId="2" applyNumberFormat="1" applyFont="1" applyFill="1" applyAlignment="1">
      <alignment horizontal="center"/>
    </xf>
    <xf numFmtId="1" fontId="8" fillId="11" borderId="5" xfId="2" applyNumberFormat="1" applyFont="1" applyFill="1" applyBorder="1" applyAlignment="1">
      <alignment horizontal="center"/>
    </xf>
    <xf numFmtId="14" fontId="10" fillId="12" borderId="0" xfId="0" applyNumberFormat="1" applyFont="1" applyFill="1" applyBorder="1" applyAlignment="1">
      <alignment horizontal="center"/>
    </xf>
    <xf numFmtId="1" fontId="10" fillId="12" borderId="5" xfId="2" applyNumberFormat="1" applyFont="1" applyFill="1" applyBorder="1" applyAlignment="1">
      <alignment horizontal="center"/>
    </xf>
    <xf numFmtId="14" fontId="39" fillId="11" borderId="0" xfId="0" applyNumberFormat="1" applyFont="1" applyFill="1" applyAlignment="1">
      <alignment horizontal="center"/>
    </xf>
    <xf numFmtId="1" fontId="39" fillId="11" borderId="0" xfId="2" applyNumberFormat="1" applyFont="1" applyFill="1" applyAlignment="1">
      <alignment horizontal="center"/>
    </xf>
    <xf numFmtId="1" fontId="39" fillId="11" borderId="5" xfId="2" applyNumberFormat="1" applyFont="1" applyFill="1" applyBorder="1" applyAlignment="1">
      <alignment horizontal="center"/>
    </xf>
    <xf numFmtId="14" fontId="39" fillId="12" borderId="0" xfId="0" applyNumberFormat="1" applyFont="1" applyFill="1" applyBorder="1" applyAlignment="1">
      <alignment horizontal="center"/>
    </xf>
    <xf numFmtId="1" fontId="39" fillId="12" borderId="5" xfId="2" applyNumberFormat="1" applyFont="1" applyFill="1" applyBorder="1" applyAlignment="1">
      <alignment horizontal="center"/>
    </xf>
    <xf numFmtId="0" fontId="27" fillId="0" borderId="0" xfId="2" applyNumberFormat="1" applyFont="1" applyFill="1" applyAlignment="1">
      <alignment horizontal="center"/>
    </xf>
    <xf numFmtId="0" fontId="10" fillId="0" borderId="5" xfId="0" applyFont="1" applyFill="1" applyBorder="1"/>
    <xf numFmtId="0" fontId="11" fillId="0" borderId="0" xfId="0" applyFont="1" applyFill="1"/>
    <xf numFmtId="14" fontId="8" fillId="12" borderId="0" xfId="0" applyNumberFormat="1" applyFont="1" applyFill="1" applyBorder="1" applyAlignment="1">
      <alignment horizontal="center"/>
    </xf>
    <xf numFmtId="1" fontId="8" fillId="12" borderId="5" xfId="2" applyNumberFormat="1" applyFont="1" applyFill="1" applyBorder="1" applyAlignment="1">
      <alignment horizontal="center"/>
    </xf>
    <xf numFmtId="1" fontId="10" fillId="11" borderId="0" xfId="2" applyNumberFormat="1" applyFont="1" applyFill="1" applyAlignment="1">
      <alignment horizontal="center"/>
    </xf>
    <xf numFmtId="1" fontId="8" fillId="10" borderId="5" xfId="2" applyNumberFormat="1" applyFont="1" applyFill="1" applyBorder="1" applyAlignment="1">
      <alignment horizontal="center"/>
    </xf>
    <xf numFmtId="1" fontId="10" fillId="10" borderId="5" xfId="2" applyNumberFormat="1" applyFont="1" applyFill="1" applyBorder="1" applyAlignment="1">
      <alignment horizontal="center"/>
    </xf>
    <xf numFmtId="1" fontId="10" fillId="11" borderId="5" xfId="2" applyNumberFormat="1" applyFont="1" applyFill="1" applyBorder="1" applyAlignment="1">
      <alignment horizontal="center"/>
    </xf>
    <xf numFmtId="1" fontId="13" fillId="10" borderId="5" xfId="2" applyNumberFormat="1" applyFont="1" applyFill="1" applyBorder="1" applyAlignment="1">
      <alignment horizontal="center"/>
    </xf>
    <xf numFmtId="14" fontId="10" fillId="11" borderId="0" xfId="0" applyNumberFormat="1" applyFont="1" applyFill="1" applyAlignment="1">
      <alignment horizontal="center"/>
    </xf>
    <xf numFmtId="1" fontId="39" fillId="10" borderId="5" xfId="2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0" borderId="5" xfId="0" applyFont="1" applyFill="1" applyBorder="1"/>
    <xf numFmtId="0" fontId="39" fillId="0" borderId="0" xfId="0" applyFont="1" applyFill="1"/>
    <xf numFmtId="14" fontId="8" fillId="0" borderId="0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3" fillId="0" borderId="0" xfId="0" applyFont="1" applyFill="1"/>
    <xf numFmtId="14" fontId="8" fillId="17" borderId="0" xfId="0" applyNumberFormat="1" applyFont="1" applyFill="1" applyBorder="1" applyAlignment="1">
      <alignment horizontal="center"/>
    </xf>
    <xf numFmtId="14" fontId="8" fillId="17" borderId="1" xfId="0" applyNumberFormat="1" applyFont="1" applyFill="1" applyBorder="1" applyAlignment="1" applyProtection="1">
      <alignment horizontal="center"/>
      <protection locked="0"/>
    </xf>
    <xf numFmtId="14" fontId="39" fillId="17" borderId="1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4" fontId="42" fillId="0" borderId="0" xfId="0" applyNumberFormat="1" applyFont="1" applyAlignment="1">
      <alignment horizontal="center"/>
    </xf>
    <xf numFmtId="14" fontId="42" fillId="0" borderId="0" xfId="0" applyNumberFormat="1" applyFont="1" applyAlignment="1" applyProtection="1">
      <alignment horizontal="center"/>
      <protection locked="0"/>
    </xf>
    <xf numFmtId="1" fontId="42" fillId="0" borderId="0" xfId="0" applyNumberFormat="1" applyFont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0" fontId="43" fillId="0" borderId="5" xfId="0" applyFont="1" applyBorder="1"/>
    <xf numFmtId="0" fontId="39" fillId="0" borderId="0" xfId="0" applyFont="1" applyFill="1" applyAlignment="1">
      <alignment horizontal="left"/>
    </xf>
    <xf numFmtId="0" fontId="8" fillId="0" borderId="0" xfId="0" applyFont="1" applyBorder="1"/>
    <xf numFmtId="0" fontId="39" fillId="0" borderId="0" xfId="0" applyFont="1" applyFill="1" applyAlignment="1">
      <alignment horizontal="left"/>
    </xf>
    <xf numFmtId="14" fontId="13" fillId="7" borderId="11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1" fillId="13" borderId="3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4" fontId="13" fillId="0" borderId="11" xfId="0" applyNumberFormat="1" applyFont="1" applyFill="1" applyBorder="1" applyAlignment="1">
      <alignment horizontal="center"/>
    </xf>
    <xf numFmtId="0" fontId="10" fillId="0" borderId="0" xfId="0" applyFont="1" applyBorder="1"/>
  </cellXfs>
  <cellStyles count="802"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Besuchter Link" xfId="42" builtinId="9" hidden="1"/>
    <cellStyle name="Besuchter Link" xfId="43" builtinId="9" hidden="1"/>
    <cellStyle name="Besuchter Link" xfId="44" builtinId="9" hidden="1"/>
    <cellStyle name="Besuchter Link" xfId="45" builtinId="9" hidden="1"/>
    <cellStyle name="Besuchter Link" xfId="46" builtinId="9" hidden="1"/>
    <cellStyle name="Besuchter Link" xfId="47" builtinId="9" hidden="1"/>
    <cellStyle name="Besuchter Link" xfId="48" builtinId="9" hidden="1"/>
    <cellStyle name="Besuchter Link" xfId="49" builtinId="9" hidden="1"/>
    <cellStyle name="Besuchter Link" xfId="50" builtinId="9" hidden="1"/>
    <cellStyle name="Besuchter Link" xfId="51" builtinId="9" hidden="1"/>
    <cellStyle name="Besuchter Link" xfId="52" builtinId="9" hidden="1"/>
    <cellStyle name="Besuchter Link" xfId="53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Besuchter Link" xfId="60" builtinId="9" hidden="1"/>
    <cellStyle name="Besuchter Link" xfId="61" builtinId="9" hidden="1"/>
    <cellStyle name="Besuchter Link" xfId="62" builtinId="9" hidden="1"/>
    <cellStyle name="Besuchter Link" xfId="63" builtinId="9" hidden="1"/>
    <cellStyle name="Besuchter Link" xfId="64" builtinId="9" hidden="1"/>
    <cellStyle name="Besuchter Link" xfId="65" builtinId="9" hidden="1"/>
    <cellStyle name="Besuchter Link" xfId="66" builtinId="9" hidden="1"/>
    <cellStyle name="Besuchter Link" xfId="67" builtinId="9" hidden="1"/>
    <cellStyle name="Besuchter Link" xfId="68" builtinId="9" hidden="1"/>
    <cellStyle name="Besuchter Link" xfId="69" builtinId="9" hidden="1"/>
    <cellStyle name="Besuchter Link" xfId="70" builtinId="9" hidden="1"/>
    <cellStyle name="Besuchter Link" xfId="71" builtinId="9" hidden="1"/>
    <cellStyle name="Besuchter Link" xfId="72" builtinId="9" hidden="1"/>
    <cellStyle name="Besuchter Link" xfId="73" builtinId="9" hidden="1"/>
    <cellStyle name="Besuchter Link" xfId="74" builtinId="9" hidden="1"/>
    <cellStyle name="Besuchter Link" xfId="75" builtinId="9" hidden="1"/>
    <cellStyle name="Besuchter Link" xfId="76" builtinId="9" hidden="1"/>
    <cellStyle name="Besuchter Link" xfId="77" builtinId="9" hidden="1"/>
    <cellStyle name="Besuchter Link" xfId="78" builtinId="9" hidden="1"/>
    <cellStyle name="Besuchter Link" xfId="79" builtinId="9" hidden="1"/>
    <cellStyle name="Besuchter Link" xfId="80" builtinId="9" hidden="1"/>
    <cellStyle name="Besuchter Link" xfId="81" builtinId="9" hidden="1"/>
    <cellStyle name="Besuchter Link" xfId="82" builtinId="9" hidden="1"/>
    <cellStyle name="Besuchter Link" xfId="83" builtinId="9" hidden="1"/>
    <cellStyle name="Besuchter Link" xfId="84" builtinId="9" hidden="1"/>
    <cellStyle name="Besuchter Link" xfId="85" builtinId="9" hidden="1"/>
    <cellStyle name="Besuchter Link" xfId="86" builtinId="9" hidden="1"/>
    <cellStyle name="Besuchter Link" xfId="87" builtinId="9" hidden="1"/>
    <cellStyle name="Besuchter Link" xfId="88" builtinId="9" hidden="1"/>
    <cellStyle name="Besuchter Link" xfId="89" builtinId="9" hidden="1"/>
    <cellStyle name="Besuchter Link" xfId="90" builtinId="9" hidden="1"/>
    <cellStyle name="Besuchter Link" xfId="91" builtinId="9" hidden="1"/>
    <cellStyle name="Besuchter Link" xfId="92" builtinId="9" hidden="1"/>
    <cellStyle name="Besuchter Link" xfId="93" builtinId="9" hidden="1"/>
    <cellStyle name="Besuchter Link" xfId="94" builtinId="9" hidden="1"/>
    <cellStyle name="Besuchter Link" xfId="95" builtinId="9" hidden="1"/>
    <cellStyle name="Besuchter Link" xfId="96" builtinId="9" hidden="1"/>
    <cellStyle name="Besuchter Link" xfId="97" builtinId="9" hidden="1"/>
    <cellStyle name="Besuchter Link" xfId="98" builtinId="9" hidden="1"/>
    <cellStyle name="Besuchter Link" xfId="99" builtinId="9" hidden="1"/>
    <cellStyle name="Besuchter Link" xfId="100" builtinId="9" hidden="1"/>
    <cellStyle name="Besuchter Link" xfId="101" builtinId="9" hidden="1"/>
    <cellStyle name="Besuchter Link" xfId="102" builtinId="9" hidden="1"/>
    <cellStyle name="Besuchter Link" xfId="103" builtinId="9" hidden="1"/>
    <cellStyle name="Besuchter Link" xfId="104" builtinId="9" hidden="1"/>
    <cellStyle name="Besuchter Link" xfId="105" builtinId="9" hidden="1"/>
    <cellStyle name="Besuchter Link" xfId="106" builtinId="9" hidden="1"/>
    <cellStyle name="Besuchter Link" xfId="107" builtinId="9" hidden="1"/>
    <cellStyle name="Besuchter Link" xfId="108" builtinId="9" hidden="1"/>
    <cellStyle name="Besuchter Link" xfId="109" builtinId="9" hidden="1"/>
    <cellStyle name="Besuchter Link" xfId="110" builtinId="9" hidden="1"/>
    <cellStyle name="Besuchter Link" xfId="111" builtinId="9" hidden="1"/>
    <cellStyle name="Besuchter Link" xfId="112" builtinId="9" hidden="1"/>
    <cellStyle name="Besuchter Link" xfId="113" builtinId="9" hidden="1"/>
    <cellStyle name="Besuchter Link" xfId="114" builtinId="9" hidden="1"/>
    <cellStyle name="Besuchter Link" xfId="115" builtinId="9" hidden="1"/>
    <cellStyle name="Besuchter Link" xfId="116" builtinId="9" hidden="1"/>
    <cellStyle name="Besuchter Link" xfId="117" builtinId="9" hidden="1"/>
    <cellStyle name="Besuchter Link" xfId="118" builtinId="9" hidden="1"/>
    <cellStyle name="Besuchter Link" xfId="119" builtinId="9" hidden="1"/>
    <cellStyle name="Besuchter Link" xfId="120" builtinId="9" hidden="1"/>
    <cellStyle name="Besuchter Link" xfId="121" builtinId="9" hidden="1"/>
    <cellStyle name="Besuchter Link" xfId="122" builtinId="9" hidden="1"/>
    <cellStyle name="Besuchter Link" xfId="123" builtinId="9" hidden="1"/>
    <cellStyle name="Besuchter Link" xfId="124" builtinId="9" hidden="1"/>
    <cellStyle name="Besuchter Link" xfId="125" builtinId="9" hidden="1"/>
    <cellStyle name="Besuchter Link" xfId="126" builtinId="9" hidden="1"/>
    <cellStyle name="Besuchter Link" xfId="127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Besuchter Link" xfId="154" builtinId="9" hidden="1"/>
    <cellStyle name="Besuchter Link" xfId="155" builtinId="9" hidden="1"/>
    <cellStyle name="Besuchter Link" xfId="156" builtinId="9" hidden="1"/>
    <cellStyle name="Besuchter Link" xfId="157" builtinId="9" hidden="1"/>
    <cellStyle name="Besuchter Link" xfId="158" builtinId="9" hidden="1"/>
    <cellStyle name="Besuchter Link" xfId="159" builtinId="9" hidden="1"/>
    <cellStyle name="Besuchter Link" xfId="160" builtinId="9" hidden="1"/>
    <cellStyle name="Besuchter Link" xfId="161" builtinId="9" hidden="1"/>
    <cellStyle name="Besuchter Link" xfId="162" builtinId="9" hidden="1"/>
    <cellStyle name="Besuchter Link" xfId="163" builtinId="9" hidden="1"/>
    <cellStyle name="Besuchter Link" xfId="164" builtinId="9" hidden="1"/>
    <cellStyle name="Besuchter Link" xfId="165" builtinId="9" hidden="1"/>
    <cellStyle name="Besuchter Link" xfId="166" builtinId="9" hidden="1"/>
    <cellStyle name="Besuchter Link" xfId="167" builtinId="9" hidden="1"/>
    <cellStyle name="Besuchter Link" xfId="168" builtinId="9" hidden="1"/>
    <cellStyle name="Besuchter Link" xfId="169" builtinId="9" hidden="1"/>
    <cellStyle name="Besuchter Link" xfId="170" builtinId="9" hidden="1"/>
    <cellStyle name="Besuchter Link" xfId="171" builtinId="9" hidden="1"/>
    <cellStyle name="Besuchter Link" xfId="172" builtinId="9" hidden="1"/>
    <cellStyle name="Besuchter Link" xfId="173" builtinId="9" hidden="1"/>
    <cellStyle name="Besuchter Link" xfId="174" builtinId="9" hidden="1"/>
    <cellStyle name="Besuchter Link" xfId="175" builtinId="9" hidden="1"/>
    <cellStyle name="Besuchter Link" xfId="176" builtinId="9" hidden="1"/>
    <cellStyle name="Besuchter Link" xfId="177" builtinId="9" hidden="1"/>
    <cellStyle name="Besuchter Link" xfId="178" builtinId="9" hidden="1"/>
    <cellStyle name="Besuchter Link" xfId="179" builtinId="9" hidden="1"/>
    <cellStyle name="Besuchter Link" xfId="180" builtinId="9" hidden="1"/>
    <cellStyle name="Besuchter Link" xfId="181" builtinId="9" hidden="1"/>
    <cellStyle name="Besuchter Link" xfId="182" builtinId="9" hidden="1"/>
    <cellStyle name="Besuchter Link" xfId="183" builtinId="9" hidden="1"/>
    <cellStyle name="Besuchter Link" xfId="184" builtinId="9" hidden="1"/>
    <cellStyle name="Besuchter Link" xfId="185" builtinId="9" hidden="1"/>
    <cellStyle name="Besuchter Link" xfId="186" builtinId="9" hidden="1"/>
    <cellStyle name="Besuchter Link" xfId="187" builtinId="9" hidden="1"/>
    <cellStyle name="Besuchter Link" xfId="188" builtinId="9" hidden="1"/>
    <cellStyle name="Besuchter Link" xfId="189" builtinId="9" hidden="1"/>
    <cellStyle name="Besuchter Link" xfId="190" builtinId="9" hidden="1"/>
    <cellStyle name="Besuchter Link" xfId="191" builtinId="9" hidden="1"/>
    <cellStyle name="Besuchter Link" xfId="192" builtinId="9" hidden="1"/>
    <cellStyle name="Besuchter Link" xfId="193" builtinId="9" hidden="1"/>
    <cellStyle name="Besuchter Link" xfId="194" builtinId="9" hidden="1"/>
    <cellStyle name="Besuchter Link" xfId="195" builtinId="9" hidden="1"/>
    <cellStyle name="Besuchter Link" xfId="196" builtinId="9" hidden="1"/>
    <cellStyle name="Besuchter Link" xfId="197" builtinId="9" hidden="1"/>
    <cellStyle name="Besuchter Link" xfId="198" builtinId="9" hidden="1"/>
    <cellStyle name="Besuchter Link" xfId="199" builtinId="9" hidden="1"/>
    <cellStyle name="Besuchter Link" xfId="200" builtinId="9" hidden="1"/>
    <cellStyle name="Besuchter Link" xfId="201" builtinId="9" hidden="1"/>
    <cellStyle name="Besuchter Link" xfId="202" builtinId="9" hidden="1"/>
    <cellStyle name="Besuchter Link" xfId="203" builtinId="9" hidden="1"/>
    <cellStyle name="Besuchter Link" xfId="204" builtinId="9" hidden="1"/>
    <cellStyle name="Besuchter Link" xfId="205" builtinId="9" hidden="1"/>
    <cellStyle name="Besuchter Link" xfId="206" builtinId="9" hidden="1"/>
    <cellStyle name="Besuchter Link" xfId="207" builtinId="9" hidden="1"/>
    <cellStyle name="Besuchter Link" xfId="208" builtinId="9" hidden="1"/>
    <cellStyle name="Besuchter Link" xfId="209" builtinId="9" hidden="1"/>
    <cellStyle name="Besuchter Link" xfId="210" builtinId="9" hidden="1"/>
    <cellStyle name="Besuchter Link" xfId="211" builtinId="9" hidden="1"/>
    <cellStyle name="Besuchter Link" xfId="212" builtinId="9" hidden="1"/>
    <cellStyle name="Besuchter Link" xfId="213" builtinId="9" hidden="1"/>
    <cellStyle name="Besuchter Link" xfId="214" builtinId="9" hidden="1"/>
    <cellStyle name="Besuchter Link" xfId="215" builtinId="9" hidden="1"/>
    <cellStyle name="Besuchter Link" xfId="216" builtinId="9" hidden="1"/>
    <cellStyle name="Besuchter Link" xfId="217" builtinId="9" hidden="1"/>
    <cellStyle name="Besuchter Link" xfId="218" builtinId="9" hidden="1"/>
    <cellStyle name="Besuchter Link" xfId="219" builtinId="9" hidden="1"/>
    <cellStyle name="Besuchter Link" xfId="220" builtinId="9" hidden="1"/>
    <cellStyle name="Besuchter Link" xfId="221" builtinId="9" hidden="1"/>
    <cellStyle name="Besuchter Link" xfId="222" builtinId="9" hidden="1"/>
    <cellStyle name="Besuchter Link" xfId="223" builtinId="9" hidden="1"/>
    <cellStyle name="Besuchter Link" xfId="224" builtinId="9" hidden="1"/>
    <cellStyle name="Besuchter Link" xfId="225" builtinId="9" hidden="1"/>
    <cellStyle name="Besuchter Link" xfId="226" builtinId="9" hidden="1"/>
    <cellStyle name="Besuchter Link" xfId="227" builtinId="9" hidden="1"/>
    <cellStyle name="Besuchter Link" xfId="228" builtinId="9" hidden="1"/>
    <cellStyle name="Besuchter Link" xfId="229" builtinId="9" hidden="1"/>
    <cellStyle name="Besuchter Link" xfId="230" builtinId="9" hidden="1"/>
    <cellStyle name="Besuchter Link" xfId="231" builtinId="9" hidden="1"/>
    <cellStyle name="Besuchter Link" xfId="232" builtinId="9" hidden="1"/>
    <cellStyle name="Besuchter Link" xfId="233" builtinId="9" hidden="1"/>
    <cellStyle name="Besuchter Link" xfId="234" builtinId="9" hidden="1"/>
    <cellStyle name="Besuchter Link" xfId="235" builtinId="9" hidden="1"/>
    <cellStyle name="Besuchter Link" xfId="236" builtinId="9" hidden="1"/>
    <cellStyle name="Besuchter Link" xfId="237" builtinId="9" hidden="1"/>
    <cellStyle name="Besuchter Link" xfId="238" builtinId="9" hidden="1"/>
    <cellStyle name="Besuchter Link" xfId="239" builtinId="9" hidden="1"/>
    <cellStyle name="Besuchter Link" xfId="240" builtinId="9" hidden="1"/>
    <cellStyle name="Besuchter Link" xfId="241" builtinId="9" hidden="1"/>
    <cellStyle name="Besuchter Link" xfId="242" builtinId="9" hidden="1"/>
    <cellStyle name="Besuchter Link" xfId="243" builtinId="9" hidden="1"/>
    <cellStyle name="Besuchter Link" xfId="244" builtinId="9" hidden="1"/>
    <cellStyle name="Besuchter Link" xfId="245" builtinId="9" hidden="1"/>
    <cellStyle name="Besuchter Link" xfId="246" builtinId="9" hidden="1"/>
    <cellStyle name="Besuchter Link" xfId="247" builtinId="9" hidden="1"/>
    <cellStyle name="Besuchter Link" xfId="248" builtinId="9" hidden="1"/>
    <cellStyle name="Besuchter Link" xfId="249" builtinId="9" hidden="1"/>
    <cellStyle name="Besuchter Link" xfId="250" builtinId="9" hidden="1"/>
    <cellStyle name="Besuchter Link" xfId="251" builtinId="9" hidden="1"/>
    <cellStyle name="Besuchter Link" xfId="252" builtinId="9" hidden="1"/>
    <cellStyle name="Besuchter Link" xfId="253" builtinId="9" hidden="1"/>
    <cellStyle name="Besuchter Link" xfId="254" builtinId="9" hidden="1"/>
    <cellStyle name="Besuchter Link" xfId="255" builtinId="9" hidden="1"/>
    <cellStyle name="Besuchter Link" xfId="256" builtinId="9" hidden="1"/>
    <cellStyle name="Besuchter Link" xfId="257" builtinId="9" hidden="1"/>
    <cellStyle name="Besuchter Link" xfId="258" builtinId="9" hidden="1"/>
    <cellStyle name="Besuchter Link" xfId="259" builtinId="9" hidden="1"/>
    <cellStyle name="Besuchter Link" xfId="260" builtinId="9" hidden="1"/>
    <cellStyle name="Besuchter Link" xfId="261" builtinId="9" hidden="1"/>
    <cellStyle name="Besuchter Link" xfId="262" builtinId="9" hidden="1"/>
    <cellStyle name="Besuchter Link" xfId="263" builtinId="9" hidden="1"/>
    <cellStyle name="Besuchter Link" xfId="264" builtinId="9" hidden="1"/>
    <cellStyle name="Besuchter Link" xfId="265" builtinId="9" hidden="1"/>
    <cellStyle name="Besuchter Link" xfId="266" builtinId="9" hidden="1"/>
    <cellStyle name="Besuchter Link" xfId="267" builtinId="9" hidden="1"/>
    <cellStyle name="Besuchter Link" xfId="268" builtinId="9" hidden="1"/>
    <cellStyle name="Besuchter Link" xfId="269" builtinId="9" hidden="1"/>
    <cellStyle name="Besuchter Link" xfId="270" builtinId="9" hidden="1"/>
    <cellStyle name="Besuchter Link" xfId="271" builtinId="9" hidden="1"/>
    <cellStyle name="Besuchter Link" xfId="272" builtinId="9" hidden="1"/>
    <cellStyle name="Besuchter Link" xfId="273" builtinId="9" hidden="1"/>
    <cellStyle name="Besuchter Link" xfId="274" builtinId="9" hidden="1"/>
    <cellStyle name="Besuchter Link" xfId="275" builtinId="9" hidden="1"/>
    <cellStyle name="Besuchter Link" xfId="276" builtinId="9" hidden="1"/>
    <cellStyle name="Besuchter Link" xfId="277" builtinId="9" hidden="1"/>
    <cellStyle name="Besuchter Link" xfId="278" builtinId="9" hidden="1"/>
    <cellStyle name="Besuchter Link" xfId="279" builtinId="9" hidden="1"/>
    <cellStyle name="Besuchter Link" xfId="280" builtinId="9" hidden="1"/>
    <cellStyle name="Besuchter Link" xfId="281" builtinId="9" hidden="1"/>
    <cellStyle name="Besuchter Link" xfId="282" builtinId="9" hidden="1"/>
    <cellStyle name="Besuchter Link" xfId="283" builtinId="9" hidden="1"/>
    <cellStyle name="Besuchter Link" xfId="284" builtinId="9" hidden="1"/>
    <cellStyle name="Besuchter Link" xfId="285" builtinId="9" hidden="1"/>
    <cellStyle name="Besuchter Link" xfId="286" builtinId="9" hidden="1"/>
    <cellStyle name="Besuchter Link" xfId="287" builtinId="9" hidden="1"/>
    <cellStyle name="Besuchter Link" xfId="288" builtinId="9" hidden="1"/>
    <cellStyle name="Besuchter Link" xfId="289" builtinId="9" hidden="1"/>
    <cellStyle name="Besuchter Link" xfId="290" builtinId="9" hidden="1"/>
    <cellStyle name="Besuchter Link" xfId="291" builtinId="9" hidden="1"/>
    <cellStyle name="Besuchter Link" xfId="292" builtinId="9" hidden="1"/>
    <cellStyle name="Besuchter Link" xfId="293" builtinId="9" hidden="1"/>
    <cellStyle name="Besuchter Link" xfId="294" builtinId="9" hidden="1"/>
    <cellStyle name="Besuchter Link" xfId="295" builtinId="9" hidden="1"/>
    <cellStyle name="Besuchter Link" xfId="296" builtinId="9" hidden="1"/>
    <cellStyle name="Besuchter Link" xfId="297" builtinId="9" hidden="1"/>
    <cellStyle name="Besuchter Link" xfId="298" builtinId="9" hidden="1"/>
    <cellStyle name="Besuchter Link" xfId="299" builtinId="9" hidden="1"/>
    <cellStyle name="Besuchter Link" xfId="300" builtinId="9" hidden="1"/>
    <cellStyle name="Besuchter Link" xfId="301" builtinId="9" hidden="1"/>
    <cellStyle name="Besuchter Link" xfId="302" builtinId="9" hidden="1"/>
    <cellStyle name="Besuchter Link" xfId="303" builtinId="9" hidden="1"/>
    <cellStyle name="Besuchter Link" xfId="304" builtinId="9" hidden="1"/>
    <cellStyle name="Besuchter Link" xfId="305" builtinId="9" hidden="1"/>
    <cellStyle name="Besuchter Link" xfId="306" builtinId="9" hidden="1"/>
    <cellStyle name="Besuchter Link" xfId="307" builtinId="9" hidden="1"/>
    <cellStyle name="Besuchter Link" xfId="308" builtinId="9" hidden="1"/>
    <cellStyle name="Besuchter Link" xfId="309" builtinId="9" hidden="1"/>
    <cellStyle name="Besuchter Link" xfId="310" builtinId="9" hidden="1"/>
    <cellStyle name="Besuchter Link" xfId="311" builtinId="9" hidden="1"/>
    <cellStyle name="Besuchter Link" xfId="312" builtinId="9" hidden="1"/>
    <cellStyle name="Besuchter Link" xfId="313" builtinId="9" hidden="1"/>
    <cellStyle name="Besuchter Link" xfId="314" builtinId="9" hidden="1"/>
    <cellStyle name="Besuchter Link" xfId="315" builtinId="9" hidden="1"/>
    <cellStyle name="Besuchter Link" xfId="316" builtinId="9" hidden="1"/>
    <cellStyle name="Besuchter Link" xfId="317" builtinId="9" hidden="1"/>
    <cellStyle name="Besuchter Link" xfId="318" builtinId="9" hidden="1"/>
    <cellStyle name="Besuchter Link" xfId="319" builtinId="9" hidden="1"/>
    <cellStyle name="Besuchter Link" xfId="320" builtinId="9" hidden="1"/>
    <cellStyle name="Besuchter Link" xfId="321" builtinId="9" hidden="1"/>
    <cellStyle name="Besuchter Link" xfId="322" builtinId="9" hidden="1"/>
    <cellStyle name="Besuchter Link" xfId="323" builtinId="9" hidden="1"/>
    <cellStyle name="Besuchter Link" xfId="324" builtinId="9" hidden="1"/>
    <cellStyle name="Besuchter Link" xfId="325" builtinId="9" hidden="1"/>
    <cellStyle name="Besuchter Link" xfId="326" builtinId="9" hidden="1"/>
    <cellStyle name="Besuchter Link" xfId="327" builtinId="9" hidden="1"/>
    <cellStyle name="Besuchter Link" xfId="328" builtinId="9" hidden="1"/>
    <cellStyle name="Besuchter Link" xfId="329" builtinId="9" hidden="1"/>
    <cellStyle name="Besuchter Link" xfId="330" builtinId="9" hidden="1"/>
    <cellStyle name="Besuchter Link" xfId="331" builtinId="9" hidden="1"/>
    <cellStyle name="Besuchter Link" xfId="332" builtinId="9" hidden="1"/>
    <cellStyle name="Besuchter Link" xfId="333" builtinId="9" hidden="1"/>
    <cellStyle name="Besuchter Link" xfId="334" builtinId="9" hidden="1"/>
    <cellStyle name="Besuchter Link" xfId="335" builtinId="9" hidden="1"/>
    <cellStyle name="Besuchter Link" xfId="336" builtinId="9" hidden="1"/>
    <cellStyle name="Besuchter Link" xfId="337" builtinId="9" hidden="1"/>
    <cellStyle name="Besuchter Link" xfId="338" builtinId="9" hidden="1"/>
    <cellStyle name="Besuchter Link" xfId="339" builtinId="9" hidden="1"/>
    <cellStyle name="Besuchter Link" xfId="340" builtinId="9" hidden="1"/>
    <cellStyle name="Besuchter Link" xfId="341" builtinId="9" hidden="1"/>
    <cellStyle name="Besuchter Link" xfId="342" builtinId="9" hidden="1"/>
    <cellStyle name="Besuchter Link" xfId="343" builtinId="9" hidden="1"/>
    <cellStyle name="Besuchter Link" xfId="344" builtinId="9" hidden="1"/>
    <cellStyle name="Besuchter Link" xfId="345" builtinId="9" hidden="1"/>
    <cellStyle name="Besuchter Link" xfId="346" builtinId="9" hidden="1"/>
    <cellStyle name="Besuchter Link" xfId="347" builtinId="9" hidden="1"/>
    <cellStyle name="Besuchter Link" xfId="348" builtinId="9" hidden="1"/>
    <cellStyle name="Besuchter Link" xfId="349" builtinId="9" hidden="1"/>
    <cellStyle name="Besuchter Link" xfId="350" builtinId="9" hidden="1"/>
    <cellStyle name="Besuchter Link" xfId="351" builtinId="9" hidden="1"/>
    <cellStyle name="Besuchter Link" xfId="352" builtinId="9" hidden="1"/>
    <cellStyle name="Besuchter Link" xfId="353" builtinId="9" hidden="1"/>
    <cellStyle name="Besuchter Link" xfId="354" builtinId="9" hidden="1"/>
    <cellStyle name="Besuchter Link" xfId="355" builtinId="9" hidden="1"/>
    <cellStyle name="Besuchter Link" xfId="356" builtinId="9" hidden="1"/>
    <cellStyle name="Besuchter Link" xfId="357" builtinId="9" hidden="1"/>
    <cellStyle name="Besuchter Link" xfId="358" builtinId="9" hidden="1"/>
    <cellStyle name="Besuchter Link" xfId="359" builtinId="9" hidden="1"/>
    <cellStyle name="Besuchter Link" xfId="360" builtinId="9" hidden="1"/>
    <cellStyle name="Besuchter Link" xfId="361" builtinId="9" hidden="1"/>
    <cellStyle name="Besuchter Link" xfId="362" builtinId="9" hidden="1"/>
    <cellStyle name="Besuchter Link" xfId="363" builtinId="9" hidden="1"/>
    <cellStyle name="Besuchter Link" xfId="364" builtinId="9" hidden="1"/>
    <cellStyle name="Besuchter Link" xfId="365" builtinId="9" hidden="1"/>
    <cellStyle name="Besuchter Link" xfId="366" builtinId="9" hidden="1"/>
    <cellStyle name="Besuchter Link" xfId="367" builtinId="9" hidden="1"/>
    <cellStyle name="Besuchter Link" xfId="368" builtinId="9" hidden="1"/>
    <cellStyle name="Besuchter Link" xfId="369" builtinId="9" hidden="1"/>
    <cellStyle name="Besuchter Link" xfId="370" builtinId="9" hidden="1"/>
    <cellStyle name="Besuchter Link" xfId="371" builtinId="9" hidden="1"/>
    <cellStyle name="Besuchter Link" xfId="372" builtinId="9" hidden="1"/>
    <cellStyle name="Besuchter Link" xfId="373" builtinId="9" hidden="1"/>
    <cellStyle name="Besuchter Link" xfId="374" builtinId="9" hidden="1"/>
    <cellStyle name="Besuchter Link" xfId="375" builtinId="9" hidden="1"/>
    <cellStyle name="Besuchter Link" xfId="376" builtinId="9" hidden="1"/>
    <cellStyle name="Besuchter Link" xfId="377" builtinId="9" hidden="1"/>
    <cellStyle name="Besuchter Link" xfId="378" builtinId="9" hidden="1"/>
    <cellStyle name="Besuchter Link" xfId="379" builtinId="9" hidden="1"/>
    <cellStyle name="Besuchter Link" xfId="380" builtinId="9" hidden="1"/>
    <cellStyle name="Besuchter Link" xfId="381" builtinId="9" hidden="1"/>
    <cellStyle name="Besuchter Link" xfId="382" builtinId="9" hidden="1"/>
    <cellStyle name="Besuchter Link" xfId="383" builtinId="9" hidden="1"/>
    <cellStyle name="Besuchter Link" xfId="384" builtinId="9" hidden="1"/>
    <cellStyle name="Besuchter Link" xfId="385" builtinId="9" hidden="1"/>
    <cellStyle name="Besuchter Link" xfId="386" builtinId="9" hidden="1"/>
    <cellStyle name="Besuchter Link" xfId="387" builtinId="9" hidden="1"/>
    <cellStyle name="Besuchter Link" xfId="388" builtinId="9" hidden="1"/>
    <cellStyle name="Besuchter Link" xfId="389" builtinId="9" hidden="1"/>
    <cellStyle name="Besuchter Link" xfId="390" builtinId="9" hidden="1"/>
    <cellStyle name="Besuchter Link" xfId="391" builtinId="9" hidden="1"/>
    <cellStyle name="Besuchter Link" xfId="392" builtinId="9" hidden="1"/>
    <cellStyle name="Besuchter Link" xfId="393" builtinId="9" hidden="1"/>
    <cellStyle name="Besuchter Link" xfId="394" builtinId="9" hidden="1"/>
    <cellStyle name="Besuchter Link" xfId="395" builtinId="9" hidden="1"/>
    <cellStyle name="Besuchter Link" xfId="396" builtinId="9" hidden="1"/>
    <cellStyle name="Besuchter Link" xfId="397" builtinId="9" hidden="1"/>
    <cellStyle name="Besuchter Link" xfId="398" builtinId="9" hidden="1"/>
    <cellStyle name="Besuchter Link" xfId="399" builtinId="9" hidden="1"/>
    <cellStyle name="Besuchter Link" xfId="400" builtinId="9" hidden="1"/>
    <cellStyle name="Besuchter Link" xfId="401" builtinId="9" hidden="1"/>
    <cellStyle name="Besuchter Link" xfId="402" builtinId="9" hidden="1"/>
    <cellStyle name="Besuchter Link" xfId="403" builtinId="9" hidden="1"/>
    <cellStyle name="Besuchter Link" xfId="404" builtinId="9" hidden="1"/>
    <cellStyle name="Besuchter Link" xfId="405" builtinId="9" hidden="1"/>
    <cellStyle name="Besuchter Link" xfId="406" builtinId="9" hidden="1"/>
    <cellStyle name="Besuchter Link" xfId="407" builtinId="9" hidden="1"/>
    <cellStyle name="Besuchter Link" xfId="408" builtinId="9" hidden="1"/>
    <cellStyle name="Besuchter Link" xfId="409" builtinId="9" hidden="1"/>
    <cellStyle name="Besuchter Link" xfId="410" builtinId="9" hidden="1"/>
    <cellStyle name="Besuchter Link" xfId="411" builtinId="9" hidden="1"/>
    <cellStyle name="Besuchter Link" xfId="412" builtinId="9" hidden="1"/>
    <cellStyle name="Besuchter Link" xfId="413" builtinId="9" hidden="1"/>
    <cellStyle name="Besuchter Link" xfId="414" builtinId="9" hidden="1"/>
    <cellStyle name="Besuchter Link" xfId="415" builtinId="9" hidden="1"/>
    <cellStyle name="Besuchter Link" xfId="416" builtinId="9" hidden="1"/>
    <cellStyle name="Besuchter Link" xfId="417" builtinId="9" hidden="1"/>
    <cellStyle name="Besuchter Link" xfId="418" builtinId="9" hidden="1"/>
    <cellStyle name="Besuchter Link" xfId="419" builtinId="9" hidden="1"/>
    <cellStyle name="Besuchter Link" xfId="420" builtinId="9" hidden="1"/>
    <cellStyle name="Besuchter Link" xfId="421" builtinId="9" hidden="1"/>
    <cellStyle name="Besuchter Link" xfId="422" builtinId="9" hidden="1"/>
    <cellStyle name="Besuchter Link" xfId="423" builtinId="9" hidden="1"/>
    <cellStyle name="Besuchter Link" xfId="424" builtinId="9" hidden="1"/>
    <cellStyle name="Besuchter Link" xfId="425" builtinId="9" hidden="1"/>
    <cellStyle name="Besuchter Link" xfId="426" builtinId="9" hidden="1"/>
    <cellStyle name="Besuchter Link" xfId="427" builtinId="9" hidden="1"/>
    <cellStyle name="Besuchter Link" xfId="428" builtinId="9" hidden="1"/>
    <cellStyle name="Besuchter Link" xfId="429" builtinId="9" hidden="1"/>
    <cellStyle name="Besuchter Link" xfId="430" builtinId="9" hidden="1"/>
    <cellStyle name="Besuchter Link" xfId="431" builtinId="9" hidden="1"/>
    <cellStyle name="Besuchter Link" xfId="432" builtinId="9" hidden="1"/>
    <cellStyle name="Besuchter Link" xfId="433" builtinId="9" hidden="1"/>
    <cellStyle name="Besuchter Link" xfId="434" builtinId="9" hidden="1"/>
    <cellStyle name="Besuchter Link" xfId="435" builtinId="9" hidden="1"/>
    <cellStyle name="Besuchter Link" xfId="436" builtinId="9" hidden="1"/>
    <cellStyle name="Besuchter Link" xfId="437" builtinId="9" hidden="1"/>
    <cellStyle name="Besuchter Link" xfId="438" builtinId="9" hidden="1"/>
    <cellStyle name="Besuchter Link" xfId="439" builtinId="9" hidden="1"/>
    <cellStyle name="Besuchter Link" xfId="440" builtinId="9" hidden="1"/>
    <cellStyle name="Besuchter Link" xfId="441" builtinId="9" hidden="1"/>
    <cellStyle name="Besuchter Link" xfId="442" builtinId="9" hidden="1"/>
    <cellStyle name="Besuchter Link" xfId="443" builtinId="9" hidden="1"/>
    <cellStyle name="Besuchter Link" xfId="444" builtinId="9" hidden="1"/>
    <cellStyle name="Besuchter Link" xfId="445" builtinId="9" hidden="1"/>
    <cellStyle name="Besuchter Link" xfId="446" builtinId="9" hidden="1"/>
    <cellStyle name="Besuchter Link" xfId="447" builtinId="9" hidden="1"/>
    <cellStyle name="Besuchter Link" xfId="448" builtinId="9" hidden="1"/>
    <cellStyle name="Besuchter Link" xfId="449" builtinId="9" hidden="1"/>
    <cellStyle name="Besuchter Link" xfId="450" builtinId="9" hidden="1"/>
    <cellStyle name="Besuchter Link" xfId="451" builtinId="9" hidden="1"/>
    <cellStyle name="Besuchter Link" xfId="452" builtinId="9" hidden="1"/>
    <cellStyle name="Besuchter Link" xfId="453" builtinId="9" hidden="1"/>
    <cellStyle name="Besuchter Link" xfId="454" builtinId="9" hidden="1"/>
    <cellStyle name="Besuchter Link" xfId="455" builtinId="9" hidden="1"/>
    <cellStyle name="Besuchter Link" xfId="456" builtinId="9" hidden="1"/>
    <cellStyle name="Besuchter Link" xfId="457" builtinId="9" hidden="1"/>
    <cellStyle name="Besuchter Link" xfId="458" builtinId="9" hidden="1"/>
    <cellStyle name="Besuchter Link" xfId="459" builtinId="9" hidden="1"/>
    <cellStyle name="Besuchter Link" xfId="460" builtinId="9" hidden="1"/>
    <cellStyle name="Besuchter Link" xfId="461" builtinId="9" hidden="1"/>
    <cellStyle name="Besuchter Link" xfId="462" builtinId="9" hidden="1"/>
    <cellStyle name="Besuchter Link" xfId="463" builtinId="9" hidden="1"/>
    <cellStyle name="Besuchter Link" xfId="464" builtinId="9" hidden="1"/>
    <cellStyle name="Besuchter Link" xfId="465" builtinId="9" hidden="1"/>
    <cellStyle name="Besuchter Link" xfId="466" builtinId="9" hidden="1"/>
    <cellStyle name="Besuchter Link" xfId="467" builtinId="9" hidden="1"/>
    <cellStyle name="Besuchter Link" xfId="468" builtinId="9" hidden="1"/>
    <cellStyle name="Besuchter Link" xfId="469" builtinId="9" hidden="1"/>
    <cellStyle name="Besuchter Link" xfId="470" builtinId="9" hidden="1"/>
    <cellStyle name="Besuchter Link" xfId="471" builtinId="9" hidden="1"/>
    <cellStyle name="Besuchter Link" xfId="472" builtinId="9" hidden="1"/>
    <cellStyle name="Besuchter Link" xfId="473" builtinId="9" hidden="1"/>
    <cellStyle name="Besuchter Link" xfId="474" builtinId="9" hidden="1"/>
    <cellStyle name="Besuchter Link" xfId="475" builtinId="9" hidden="1"/>
    <cellStyle name="Besuchter Link" xfId="476" builtinId="9" hidden="1"/>
    <cellStyle name="Besuchter Link" xfId="477" builtinId="9" hidden="1"/>
    <cellStyle name="Besuchter Link" xfId="478" builtinId="9" hidden="1"/>
    <cellStyle name="Besuchter Link" xfId="479" builtinId="9" hidden="1"/>
    <cellStyle name="Besuchter Link" xfId="480" builtinId="9" hidden="1"/>
    <cellStyle name="Besuchter Link" xfId="481" builtinId="9" hidden="1"/>
    <cellStyle name="Besuchter Link" xfId="482" builtinId="9" hidden="1"/>
    <cellStyle name="Besuchter Link" xfId="483" builtinId="9" hidden="1"/>
    <cellStyle name="Besuchter Link" xfId="484" builtinId="9" hidden="1"/>
    <cellStyle name="Besuchter Link" xfId="485" builtinId="9" hidden="1"/>
    <cellStyle name="Besuchter Link" xfId="486" builtinId="9" hidden="1"/>
    <cellStyle name="Besuchter Link" xfId="487" builtinId="9" hidden="1"/>
    <cellStyle name="Besuchter Link" xfId="488" builtinId="9" hidden="1"/>
    <cellStyle name="Besuchter Link" xfId="489" builtinId="9" hidden="1"/>
    <cellStyle name="Besuchter Link" xfId="490" builtinId="9" hidden="1"/>
    <cellStyle name="Besuchter Link" xfId="491" builtinId="9" hidden="1"/>
    <cellStyle name="Besuchter Link" xfId="492" builtinId="9" hidden="1"/>
    <cellStyle name="Besuchter Link" xfId="493" builtinId="9" hidden="1"/>
    <cellStyle name="Besuchter Link" xfId="494" builtinId="9" hidden="1"/>
    <cellStyle name="Besuchter Link" xfId="495" builtinId="9" hidden="1"/>
    <cellStyle name="Besuchter Link" xfId="496" builtinId="9" hidden="1"/>
    <cellStyle name="Besuchter Link" xfId="497" builtinId="9" hidden="1"/>
    <cellStyle name="Besuchter Link" xfId="498" builtinId="9" hidden="1"/>
    <cellStyle name="Besuchter Link" xfId="499" builtinId="9" hidden="1"/>
    <cellStyle name="Besuchter Link" xfId="500" builtinId="9" hidden="1"/>
    <cellStyle name="Besuchter Link" xfId="501" builtinId="9" hidden="1"/>
    <cellStyle name="Besuchter Link" xfId="502" builtinId="9" hidden="1"/>
    <cellStyle name="Besuchter Link" xfId="503" builtinId="9" hidden="1"/>
    <cellStyle name="Besuchter Link" xfId="504" builtinId="9" hidden="1"/>
    <cellStyle name="Besuchter Link" xfId="505" builtinId="9" hidden="1"/>
    <cellStyle name="Besuchter Link" xfId="506" builtinId="9" hidden="1"/>
    <cellStyle name="Besuchter Link" xfId="507" builtinId="9" hidden="1"/>
    <cellStyle name="Besuchter Link" xfId="508" builtinId="9" hidden="1"/>
    <cellStyle name="Besuchter Link" xfId="509" builtinId="9" hidden="1"/>
    <cellStyle name="Besuchter Link" xfId="510" builtinId="9" hidden="1"/>
    <cellStyle name="Besuchter Link" xfId="511" builtinId="9" hidden="1"/>
    <cellStyle name="Besuchter Link" xfId="512" builtinId="9" hidden="1"/>
    <cellStyle name="Besuchter Link" xfId="513" builtinId="9" hidden="1"/>
    <cellStyle name="Besuchter Link" xfId="514" builtinId="9" hidden="1"/>
    <cellStyle name="Besuchter Link" xfId="515" builtinId="9" hidden="1"/>
    <cellStyle name="Besuchter Link" xfId="516" builtinId="9" hidden="1"/>
    <cellStyle name="Besuchter Link" xfId="517" builtinId="9" hidden="1"/>
    <cellStyle name="Besuchter Link" xfId="518" builtinId="9" hidden="1"/>
    <cellStyle name="Besuchter Link" xfId="519" builtinId="9" hidden="1"/>
    <cellStyle name="Besuchter Link" xfId="520" builtinId="9" hidden="1"/>
    <cellStyle name="Besuchter Link" xfId="521" builtinId="9" hidden="1"/>
    <cellStyle name="Besuchter Link" xfId="522" builtinId="9" hidden="1"/>
    <cellStyle name="Besuchter Link" xfId="523" builtinId="9" hidden="1"/>
    <cellStyle name="Besuchter Link" xfId="524" builtinId="9" hidden="1"/>
    <cellStyle name="Besuchter Link" xfId="525" builtinId="9" hidden="1"/>
    <cellStyle name="Besuchter Link" xfId="526" builtinId="9" hidden="1"/>
    <cellStyle name="Besuchter Link" xfId="527" builtinId="9" hidden="1"/>
    <cellStyle name="Besuchter Link" xfId="528" builtinId="9" hidden="1"/>
    <cellStyle name="Besuchter Link" xfId="529" builtinId="9" hidden="1"/>
    <cellStyle name="Besuchter Link" xfId="530" builtinId="9" hidden="1"/>
    <cellStyle name="Besuchter Link" xfId="531" builtinId="9" hidden="1"/>
    <cellStyle name="Besuchter Link" xfId="532" builtinId="9" hidden="1"/>
    <cellStyle name="Besuchter Link" xfId="533" builtinId="9" hidden="1"/>
    <cellStyle name="Besuchter Link" xfId="534" builtinId="9" hidden="1"/>
    <cellStyle name="Besuchter Link" xfId="535" builtinId="9" hidden="1"/>
    <cellStyle name="Besuchter Link" xfId="536" builtinId="9" hidden="1"/>
    <cellStyle name="Besuchter Link" xfId="537" builtinId="9" hidden="1"/>
    <cellStyle name="Besuchter Link" xfId="538" builtinId="9" hidden="1"/>
    <cellStyle name="Besuchter Link" xfId="539" builtinId="9" hidden="1"/>
    <cellStyle name="Besuchter Link" xfId="540" builtinId="9" hidden="1"/>
    <cellStyle name="Besuchter Link" xfId="541" builtinId="9" hidden="1"/>
    <cellStyle name="Besuchter Link" xfId="542" builtinId="9" hidden="1"/>
    <cellStyle name="Besuchter Link" xfId="543" builtinId="9" hidden="1"/>
    <cellStyle name="Besuchter Link" xfId="544" builtinId="9" hidden="1"/>
    <cellStyle name="Besuchter Link" xfId="545" builtinId="9" hidden="1"/>
    <cellStyle name="Besuchter Link" xfId="546" builtinId="9" hidden="1"/>
    <cellStyle name="Besuchter Link" xfId="547" builtinId="9" hidden="1"/>
    <cellStyle name="Besuchter Link" xfId="548" builtinId="9" hidden="1"/>
    <cellStyle name="Besuchter Link" xfId="549" builtinId="9" hidden="1"/>
    <cellStyle name="Besuchter Link" xfId="550" builtinId="9" hidden="1"/>
    <cellStyle name="Besuchter Link" xfId="551" builtinId="9" hidden="1"/>
    <cellStyle name="Besuchter Link" xfId="552" builtinId="9" hidden="1"/>
    <cellStyle name="Besuchter Link" xfId="553" builtinId="9" hidden="1"/>
    <cellStyle name="Besuchter Link" xfId="554" builtinId="9" hidden="1"/>
    <cellStyle name="Besuchter Link" xfId="555" builtinId="9" hidden="1"/>
    <cellStyle name="Besuchter Link" xfId="556" builtinId="9" hidden="1"/>
    <cellStyle name="Besuchter Link" xfId="557" builtinId="9" hidden="1"/>
    <cellStyle name="Besuchter Link" xfId="558" builtinId="9" hidden="1"/>
    <cellStyle name="Besuchter Link" xfId="559" builtinId="9" hidden="1"/>
    <cellStyle name="Besuchter Link" xfId="560" builtinId="9" hidden="1"/>
    <cellStyle name="Besuchter Link" xfId="561" builtinId="9" hidden="1"/>
    <cellStyle name="Besuchter Link" xfId="562" builtinId="9" hidden="1"/>
    <cellStyle name="Besuchter Link" xfId="563" builtinId="9" hidden="1"/>
    <cellStyle name="Besuchter Link" xfId="564" builtinId="9" hidden="1"/>
    <cellStyle name="Besuchter Link" xfId="565" builtinId="9" hidden="1"/>
    <cellStyle name="Besuchter Link" xfId="566" builtinId="9" hidden="1"/>
    <cellStyle name="Besuchter Link" xfId="567" builtinId="9" hidden="1"/>
    <cellStyle name="Besuchter Link" xfId="568" builtinId="9" hidden="1"/>
    <cellStyle name="Besuchter Link" xfId="569" builtinId="9" hidden="1"/>
    <cellStyle name="Besuchter Link" xfId="570" builtinId="9" hidden="1"/>
    <cellStyle name="Besuchter Link" xfId="571" builtinId="9" hidden="1"/>
    <cellStyle name="Besuchter Link" xfId="572" builtinId="9" hidden="1"/>
    <cellStyle name="Besuchter Link" xfId="573" builtinId="9" hidden="1"/>
    <cellStyle name="Besuchter Link" xfId="574" builtinId="9" hidden="1"/>
    <cellStyle name="Besuchter Link" xfId="575" builtinId="9" hidden="1"/>
    <cellStyle name="Besuchter Link" xfId="576" builtinId="9" hidden="1"/>
    <cellStyle name="Besuchter Link" xfId="577" builtinId="9" hidden="1"/>
    <cellStyle name="Besuchter Link" xfId="578" builtinId="9" hidden="1"/>
    <cellStyle name="Besuchter Link" xfId="579" builtinId="9" hidden="1"/>
    <cellStyle name="Besuchter Link" xfId="580" builtinId="9" hidden="1"/>
    <cellStyle name="Besuchter Link" xfId="581" builtinId="9" hidden="1"/>
    <cellStyle name="Besuchter Link" xfId="582" builtinId="9" hidden="1"/>
    <cellStyle name="Besuchter Link" xfId="583" builtinId="9" hidden="1"/>
    <cellStyle name="Besuchter Link" xfId="584" builtinId="9" hidden="1"/>
    <cellStyle name="Besuchter Link" xfId="585" builtinId="9" hidden="1"/>
    <cellStyle name="Besuchter Link" xfId="586" builtinId="9" hidden="1"/>
    <cellStyle name="Besuchter Link" xfId="587" builtinId="9" hidden="1"/>
    <cellStyle name="Besuchter Link" xfId="588" builtinId="9" hidden="1"/>
    <cellStyle name="Besuchter Link" xfId="589" builtinId="9" hidden="1"/>
    <cellStyle name="Besuchter Link" xfId="590" builtinId="9" hidden="1"/>
    <cellStyle name="Besuchter Link" xfId="591" builtinId="9" hidden="1"/>
    <cellStyle name="Besuchter Link" xfId="592" builtinId="9" hidden="1"/>
    <cellStyle name="Besuchter Link" xfId="593" builtinId="9" hidden="1"/>
    <cellStyle name="Besuchter Link" xfId="594" builtinId="9" hidden="1"/>
    <cellStyle name="Besuchter Link" xfId="595" builtinId="9" hidden="1"/>
    <cellStyle name="Besuchter Link" xfId="596" builtinId="9" hidden="1"/>
    <cellStyle name="Besuchter Link" xfId="597" builtinId="9" hidden="1"/>
    <cellStyle name="Besuchter Link" xfId="598" builtinId="9" hidden="1"/>
    <cellStyle name="Besuchter Link" xfId="599" builtinId="9" hidden="1"/>
    <cellStyle name="Besuchter Link" xfId="600" builtinId="9" hidden="1"/>
    <cellStyle name="Besuchter Link" xfId="601" builtinId="9" hidden="1"/>
    <cellStyle name="Besuchter Link" xfId="602" builtinId="9" hidden="1"/>
    <cellStyle name="Besuchter Link" xfId="603" builtinId="9" hidden="1"/>
    <cellStyle name="Besuchter Link" xfId="604" builtinId="9" hidden="1"/>
    <cellStyle name="Besuchter Link" xfId="605" builtinId="9" hidden="1"/>
    <cellStyle name="Besuchter Link" xfId="606" builtinId="9" hidden="1"/>
    <cellStyle name="Besuchter Link" xfId="607" builtinId="9" hidden="1"/>
    <cellStyle name="Besuchter Link" xfId="608" builtinId="9" hidden="1"/>
    <cellStyle name="Besuchter Link" xfId="609" builtinId="9" hidden="1"/>
    <cellStyle name="Besuchter Link" xfId="610" builtinId="9" hidden="1"/>
    <cellStyle name="Besuchter Link" xfId="611" builtinId="9" hidden="1"/>
    <cellStyle name="Besuchter Link" xfId="612" builtinId="9" hidden="1"/>
    <cellStyle name="Besuchter Link" xfId="613" builtinId="9" hidden="1"/>
    <cellStyle name="Besuchter Link" xfId="614" builtinId="9" hidden="1"/>
    <cellStyle name="Besuchter Link" xfId="615" builtinId="9" hidden="1"/>
    <cellStyle name="Besuchter Link" xfId="616" builtinId="9" hidden="1"/>
    <cellStyle name="Besuchter Link" xfId="617" builtinId="9" hidden="1"/>
    <cellStyle name="Besuchter Link" xfId="618" builtinId="9" hidden="1"/>
    <cellStyle name="Besuchter Link" xfId="619" builtinId="9" hidden="1"/>
    <cellStyle name="Besuchter Link" xfId="620" builtinId="9" hidden="1"/>
    <cellStyle name="Besuchter Link" xfId="621" builtinId="9" hidden="1"/>
    <cellStyle name="Besuchter Link" xfId="622" builtinId="9" hidden="1"/>
    <cellStyle name="Besuchter Link" xfId="623" builtinId="9" hidden="1"/>
    <cellStyle name="Besuchter Link" xfId="624" builtinId="9" hidden="1"/>
    <cellStyle name="Besuchter Link" xfId="625" builtinId="9" hidden="1"/>
    <cellStyle name="Besuchter Link" xfId="626" builtinId="9" hidden="1"/>
    <cellStyle name="Besuchter Link" xfId="627" builtinId="9" hidden="1"/>
    <cellStyle name="Besuchter Link" xfId="628" builtinId="9" hidden="1"/>
    <cellStyle name="Besuchter Link" xfId="629" builtinId="9" hidden="1"/>
    <cellStyle name="Besuchter Link" xfId="630" builtinId="9" hidden="1"/>
    <cellStyle name="Besuchter Link" xfId="631" builtinId="9" hidden="1"/>
    <cellStyle name="Besuchter Link" xfId="632" builtinId="9" hidden="1"/>
    <cellStyle name="Besuchter Link" xfId="633" builtinId="9" hidden="1"/>
    <cellStyle name="Besuchter Link" xfId="634" builtinId="9" hidden="1"/>
    <cellStyle name="Besuchter Link" xfId="635" builtinId="9" hidden="1"/>
    <cellStyle name="Besuchter Link" xfId="636" builtinId="9" hidden="1"/>
    <cellStyle name="Besuchter Link" xfId="637" builtinId="9" hidden="1"/>
    <cellStyle name="Besuchter Link" xfId="638" builtinId="9" hidden="1"/>
    <cellStyle name="Besuchter Link" xfId="639" builtinId="9" hidden="1"/>
    <cellStyle name="Besuchter Link" xfId="640" builtinId="9" hidden="1"/>
    <cellStyle name="Besuchter Link" xfId="641" builtinId="9" hidden="1"/>
    <cellStyle name="Besuchter Link" xfId="642" builtinId="9" hidden="1"/>
    <cellStyle name="Besuchter Link" xfId="643" builtinId="9" hidden="1"/>
    <cellStyle name="Besuchter Link" xfId="644" builtinId="9" hidden="1"/>
    <cellStyle name="Besuchter Link" xfId="645" builtinId="9" hidden="1"/>
    <cellStyle name="Besuchter Link" xfId="646" builtinId="9" hidden="1"/>
    <cellStyle name="Besuchter Link" xfId="647" builtinId="9" hidden="1"/>
    <cellStyle name="Besuchter Link" xfId="648" builtinId="9" hidden="1"/>
    <cellStyle name="Besuchter Link" xfId="649" builtinId="9" hidden="1"/>
    <cellStyle name="Besuchter Link" xfId="650" builtinId="9" hidden="1"/>
    <cellStyle name="Besuchter Link" xfId="651" builtinId="9" hidden="1"/>
    <cellStyle name="Besuchter Link" xfId="652" builtinId="9" hidden="1"/>
    <cellStyle name="Besuchter Link" xfId="653" builtinId="9" hidden="1"/>
    <cellStyle name="Besuchter Link" xfId="654" builtinId="9" hidden="1"/>
    <cellStyle name="Besuchter Link" xfId="655" builtinId="9" hidden="1"/>
    <cellStyle name="Besuchter Link" xfId="656" builtinId="9" hidden="1"/>
    <cellStyle name="Besuchter Link" xfId="657" builtinId="9" hidden="1"/>
    <cellStyle name="Besuchter Link" xfId="658" builtinId="9" hidden="1"/>
    <cellStyle name="Besuchter Link" xfId="659" builtinId="9" hidden="1"/>
    <cellStyle name="Besuchter Link" xfId="660" builtinId="9" hidden="1"/>
    <cellStyle name="Besuchter Link" xfId="661" builtinId="9" hidden="1"/>
    <cellStyle name="Besuchter Link" xfId="662" builtinId="9" hidden="1"/>
    <cellStyle name="Besuchter Link" xfId="663" builtinId="9" hidden="1"/>
    <cellStyle name="Besuchter Link" xfId="664" builtinId="9" hidden="1"/>
    <cellStyle name="Besuchter Link" xfId="665" builtinId="9" hidden="1"/>
    <cellStyle name="Besuchter Link" xfId="666" builtinId="9" hidden="1"/>
    <cellStyle name="Besuchter Link" xfId="667" builtinId="9" hidden="1"/>
    <cellStyle name="Besuchter Link" xfId="668" builtinId="9" hidden="1"/>
    <cellStyle name="Besuchter Link" xfId="669" builtinId="9" hidden="1"/>
    <cellStyle name="Besuchter Link" xfId="670" builtinId="9" hidden="1"/>
    <cellStyle name="Besuchter Link" xfId="671" builtinId="9" hidden="1"/>
    <cellStyle name="Besuchter Link" xfId="672" builtinId="9" hidden="1"/>
    <cellStyle name="Besuchter Link" xfId="673" builtinId="9" hidden="1"/>
    <cellStyle name="Besuchter Link" xfId="674" builtinId="9" hidden="1"/>
    <cellStyle name="Besuchter Link" xfId="675" builtinId="9" hidden="1"/>
    <cellStyle name="Besuchter Link" xfId="676" builtinId="9" hidden="1"/>
    <cellStyle name="Besuchter Link" xfId="677" builtinId="9" hidden="1"/>
    <cellStyle name="Besuchter Link" xfId="678" builtinId="9" hidden="1"/>
    <cellStyle name="Besuchter Link" xfId="679" builtinId="9" hidden="1"/>
    <cellStyle name="Besuchter Link" xfId="680" builtinId="9" hidden="1"/>
    <cellStyle name="Besuchter Link" xfId="681" builtinId="9" hidden="1"/>
    <cellStyle name="Besuchter Link" xfId="682" builtinId="9" hidden="1"/>
    <cellStyle name="Besuchter Link" xfId="683" builtinId="9" hidden="1"/>
    <cellStyle name="Besuchter Link" xfId="684" builtinId="9" hidden="1"/>
    <cellStyle name="Besuchter Link" xfId="685" builtinId="9" hidden="1"/>
    <cellStyle name="Besuchter Link" xfId="686" builtinId="9" hidden="1"/>
    <cellStyle name="Besuchter Link" xfId="687" builtinId="9" hidden="1"/>
    <cellStyle name="Besuchter Link" xfId="688" builtinId="9" hidden="1"/>
    <cellStyle name="Besuchter Link" xfId="689" builtinId="9" hidden="1"/>
    <cellStyle name="Besuchter Link" xfId="690" builtinId="9" hidden="1"/>
    <cellStyle name="Besuchter Link" xfId="691" builtinId="9" hidden="1"/>
    <cellStyle name="Besuchter Link" xfId="692" builtinId="9" hidden="1"/>
    <cellStyle name="Besuchter Link" xfId="693" builtinId="9" hidden="1"/>
    <cellStyle name="Besuchter Link" xfId="694" builtinId="9" hidden="1"/>
    <cellStyle name="Besuchter Link" xfId="695" builtinId="9" hidden="1"/>
    <cellStyle name="Besuchter Link" xfId="696" builtinId="9" hidden="1"/>
    <cellStyle name="Besuchter Link" xfId="697" builtinId="9" hidden="1"/>
    <cellStyle name="Besuchter Link" xfId="698" builtinId="9" hidden="1"/>
    <cellStyle name="Besuchter Link" xfId="699" builtinId="9" hidden="1"/>
    <cellStyle name="Besuchter Link" xfId="700" builtinId="9" hidden="1"/>
    <cellStyle name="Besuchter Link" xfId="701" builtinId="9" hidden="1"/>
    <cellStyle name="Besuchter Link" xfId="702" builtinId="9" hidden="1"/>
    <cellStyle name="Besuchter Link" xfId="703" builtinId="9" hidden="1"/>
    <cellStyle name="Besuchter Link" xfId="704" builtinId="9" hidden="1"/>
    <cellStyle name="Besuchter Link" xfId="705" builtinId="9" hidden="1"/>
    <cellStyle name="Besuchter Link" xfId="706" builtinId="9" hidden="1"/>
    <cellStyle name="Besuchter Link" xfId="707" builtinId="9" hidden="1"/>
    <cellStyle name="Besuchter Link" xfId="708" builtinId="9" hidden="1"/>
    <cellStyle name="Besuchter Link" xfId="709" builtinId="9" hidden="1"/>
    <cellStyle name="Besuchter Link" xfId="710" builtinId="9" hidden="1"/>
    <cellStyle name="Besuchter Link" xfId="711" builtinId="9" hidden="1"/>
    <cellStyle name="Besuchter Link" xfId="712" builtinId="9" hidden="1"/>
    <cellStyle name="Besuchter Link" xfId="713" builtinId="9" hidden="1"/>
    <cellStyle name="Besuchter Link" xfId="714" builtinId="9" hidden="1"/>
    <cellStyle name="Besuchter Link" xfId="715" builtinId="9" hidden="1"/>
    <cellStyle name="Besuchter Link" xfId="716" builtinId="9" hidden="1"/>
    <cellStyle name="Besuchter Link" xfId="717" builtinId="9" hidden="1"/>
    <cellStyle name="Besuchter Link" xfId="718" builtinId="9" hidden="1"/>
    <cellStyle name="Besuchter Link" xfId="719" builtinId="9" hidden="1"/>
    <cellStyle name="Besuchter Link" xfId="720" builtinId="9" hidden="1"/>
    <cellStyle name="Besuchter Link" xfId="721" builtinId="9" hidden="1"/>
    <cellStyle name="Besuchter Link" xfId="722" builtinId="9" hidden="1"/>
    <cellStyle name="Besuchter Link" xfId="723" builtinId="9" hidden="1"/>
    <cellStyle name="Besuchter Link" xfId="724" builtinId="9" hidden="1"/>
    <cellStyle name="Besuchter Link" xfId="725" builtinId="9" hidden="1"/>
    <cellStyle name="Besuchter Link" xfId="726" builtinId="9" hidden="1"/>
    <cellStyle name="Besuchter Link" xfId="727" builtinId="9" hidden="1"/>
    <cellStyle name="Besuchter Link" xfId="728" builtinId="9" hidden="1"/>
    <cellStyle name="Besuchter Link" xfId="729" builtinId="9" hidden="1"/>
    <cellStyle name="Besuchter Link" xfId="730" builtinId="9" hidden="1"/>
    <cellStyle name="Besuchter Link" xfId="731" builtinId="9" hidden="1"/>
    <cellStyle name="Besuchter Link" xfId="732" builtinId="9" hidden="1"/>
    <cellStyle name="Besuchter Link" xfId="733" builtinId="9" hidden="1"/>
    <cellStyle name="Besuchter Link" xfId="734" builtinId="9" hidden="1"/>
    <cellStyle name="Besuchter Link" xfId="735" builtinId="9" hidden="1"/>
    <cellStyle name="Besuchter Link" xfId="736" builtinId="9" hidden="1"/>
    <cellStyle name="Besuchter Link" xfId="737" builtinId="9" hidden="1"/>
    <cellStyle name="Besuchter Link" xfId="738" builtinId="9" hidden="1"/>
    <cellStyle name="Besuchter Link" xfId="739" builtinId="9" hidden="1"/>
    <cellStyle name="Besuchter Link" xfId="740" builtinId="9" hidden="1"/>
    <cellStyle name="Besuchter Link" xfId="741" builtinId="9" hidden="1"/>
    <cellStyle name="Besuchter Link" xfId="742" builtinId="9" hidden="1"/>
    <cellStyle name="Besuchter Link" xfId="743" builtinId="9" hidden="1"/>
    <cellStyle name="Besuchter Link" xfId="744" builtinId="9" hidden="1"/>
    <cellStyle name="Besuchter Link" xfId="745" builtinId="9" hidden="1"/>
    <cellStyle name="Besuchter Link" xfId="746" builtinId="9" hidden="1"/>
    <cellStyle name="Besuchter Link" xfId="747" builtinId="9" hidden="1"/>
    <cellStyle name="Besuchter Link" xfId="748" builtinId="9" hidden="1"/>
    <cellStyle name="Besuchter Link" xfId="749" builtinId="9" hidden="1"/>
    <cellStyle name="Besuchter Link" xfId="750" builtinId="9" hidden="1"/>
    <cellStyle name="Besuchter Link" xfId="751" builtinId="9" hidden="1"/>
    <cellStyle name="Besuchter Link" xfId="752" builtinId="9" hidden="1"/>
    <cellStyle name="Besuchter Link" xfId="753" builtinId="9" hidden="1"/>
    <cellStyle name="Besuchter Link" xfId="754" builtinId="9" hidden="1"/>
    <cellStyle name="Besuchter Link" xfId="755" builtinId="9" hidden="1"/>
    <cellStyle name="Besuchter Link" xfId="756" builtinId="9" hidden="1"/>
    <cellStyle name="Besuchter Link" xfId="757" builtinId="9" hidden="1"/>
    <cellStyle name="Besuchter Link" xfId="758" builtinId="9" hidden="1"/>
    <cellStyle name="Besuchter Link" xfId="759" builtinId="9" hidden="1"/>
    <cellStyle name="Besuchter Link" xfId="760" builtinId="9" hidden="1"/>
    <cellStyle name="Besuchter Link" xfId="761" builtinId="9" hidden="1"/>
    <cellStyle name="Besuchter Link" xfId="762" builtinId="9" hidden="1"/>
    <cellStyle name="Besuchter Link" xfId="763" builtinId="9" hidden="1"/>
    <cellStyle name="Besuchter Link" xfId="764" builtinId="9" hidden="1"/>
    <cellStyle name="Besuchter Link" xfId="765" builtinId="9" hidden="1"/>
    <cellStyle name="Besuchter Link" xfId="766" builtinId="9" hidden="1"/>
    <cellStyle name="Besuchter Link" xfId="767" builtinId="9" hidden="1"/>
    <cellStyle name="Besuchter Link" xfId="768" builtinId="9" hidden="1"/>
    <cellStyle name="Besuchter Link" xfId="769" builtinId="9" hidden="1"/>
    <cellStyle name="Besuchter Link" xfId="770" builtinId="9" hidden="1"/>
    <cellStyle name="Besuchter Link" xfId="771" builtinId="9" hidden="1"/>
    <cellStyle name="Besuchter Link" xfId="772" builtinId="9" hidden="1"/>
    <cellStyle name="Besuchter Link" xfId="773" builtinId="9" hidden="1"/>
    <cellStyle name="Besuchter Link" xfId="774" builtinId="9" hidden="1"/>
    <cellStyle name="Besuchter Link" xfId="775" builtinId="9" hidden="1"/>
    <cellStyle name="Besuchter Link" xfId="776" builtinId="9" hidden="1"/>
    <cellStyle name="Besuchter Link" xfId="777" builtinId="9" hidden="1"/>
    <cellStyle name="Besuchter Link" xfId="778" builtinId="9" hidden="1"/>
    <cellStyle name="Besuchter Link" xfId="779" builtinId="9" hidden="1"/>
    <cellStyle name="Besuchter Link" xfId="780" builtinId="9" hidden="1"/>
    <cellStyle name="Besuchter Link" xfId="781" builtinId="9" hidden="1"/>
    <cellStyle name="Besuchter Link" xfId="782" builtinId="9" hidden="1"/>
    <cellStyle name="Besuchter Link" xfId="783" builtinId="9" hidden="1"/>
    <cellStyle name="Besuchter Link" xfId="784" builtinId="9" hidden="1"/>
    <cellStyle name="Besuchter Link" xfId="785" builtinId="9" hidden="1"/>
    <cellStyle name="Besuchter Link" xfId="786" builtinId="9" hidden="1"/>
    <cellStyle name="Besuchter Link" xfId="787" builtinId="9" hidden="1"/>
    <cellStyle name="Besuchter Link" xfId="788" builtinId="9" hidden="1"/>
    <cellStyle name="Besuchter Link" xfId="789" builtinId="9" hidden="1"/>
    <cellStyle name="Besuchter Link" xfId="790" builtinId="9" hidden="1"/>
    <cellStyle name="Besuchter Link" xfId="791" builtinId="9" hidden="1"/>
    <cellStyle name="Besuchter Link" xfId="792" builtinId="9" hidden="1"/>
    <cellStyle name="Besuchter Link" xfId="793" builtinId="9" hidden="1"/>
    <cellStyle name="Besuchter Link" xfId="794" builtinId="9" hidden="1"/>
    <cellStyle name="Besuchter Link" xfId="795" builtinId="9" hidden="1"/>
    <cellStyle name="Besuchter Link" xfId="796" builtinId="9" hidden="1"/>
    <cellStyle name="Besuchter Link" xfId="797" builtinId="9" hidden="1"/>
    <cellStyle name="Besuchter Link" xfId="798" builtinId="9" hidden="1"/>
    <cellStyle name="Besuchter Link" xfId="799" builtinId="9" hidden="1"/>
    <cellStyle name="Besuchter Link" xfId="800" builtinId="9" hidden="1"/>
    <cellStyle name="Besuchter Link" xfId="801" builtinId="9" hidden="1"/>
    <cellStyle name="Gut" xfId="1" builtinId="26"/>
    <cellStyle name="Link" xfId="3" builtinId="8"/>
    <cellStyle name="Neutral" xfId="2" builtinId="28"/>
    <cellStyle name="Standard" xfId="0" builtinId="0"/>
  </cellStyles>
  <dxfs count="4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marinetraffic.com/en/ais/details/ships/shipid:143854/imo:9295268/mmsi:211839000/vessel:CHICAGO%20EXPRESS" TargetMode="External"/><Relationship Id="rId21" Type="http://schemas.openxmlformats.org/officeDocument/2006/relationships/hyperlink" Target="http://www.marinetraffic.com/en/ais/details/ships/shipid:143854/imo:9295268/mmsi:211839000/vessel:CHICAGO%20EXPRESS" TargetMode="External"/><Relationship Id="rId22" Type="http://schemas.openxmlformats.org/officeDocument/2006/relationships/hyperlink" Target="http://www.marinetraffic.com/en/ais/details/ships/shipid:152182/imo:9343730/mmsi:218284000/vessel:KUALA%20LUMPUR%20EXPRESS" TargetMode="External"/><Relationship Id="rId23" Type="http://schemas.openxmlformats.org/officeDocument/2006/relationships/hyperlink" Target="http://www.marinetraffic.com/en/ais/details/ships/shipid:143854/imo:9295268/mmsi:211839000/vessel:CHICAGO%20EXPRESS" TargetMode="External"/><Relationship Id="rId24" Type="http://schemas.openxmlformats.org/officeDocument/2006/relationships/hyperlink" Target="http://www.marinetraffic.com/en/ais/details/ships/shipid:143854/imo:9295268/mmsi:211839000/vessel:CHICAGO%20EXPRESS" TargetMode="External"/><Relationship Id="rId25" Type="http://schemas.openxmlformats.org/officeDocument/2006/relationships/hyperlink" Target="http://www.marinetraffic.com/en/ais/details/ships/shipid:151971/mmsi:218158000/vessel:BREMEN%20EXPRESS" TargetMode="External"/><Relationship Id="rId26" Type="http://schemas.openxmlformats.org/officeDocument/2006/relationships/hyperlink" Target="http://www.marinetraffic.com/en/ais/details/ships/shipid:152182/imo:9343730/mmsi:218284000/vessel:KUALA%20LUMPUR%20EXPRESS" TargetMode="External"/><Relationship Id="rId27" Type="http://schemas.openxmlformats.org/officeDocument/2006/relationships/hyperlink" Target="http://www.marinetraffic.com/en/ais/details/ships/shipid:152182/imo:9343730/mmsi:218284000/vessel:KUALA%20LUMPUR%20EXPRESS" TargetMode="External"/><Relationship Id="rId28" Type="http://schemas.openxmlformats.org/officeDocument/2006/relationships/hyperlink" Target="http://www.marinetraffic.com/en/ais/details/ships/shipid:152182/imo:9343730/mmsi:218284000/vessel:KUALA%20LUMPUR%20EXPRESS" TargetMode="External"/><Relationship Id="rId29" Type="http://schemas.openxmlformats.org/officeDocument/2006/relationships/hyperlink" Target="http://www.marinetraffic.com/en/ais/details/ships/shipid:690190/imo:9200811/mmsi:477904300/vessel:OAKLAND%20EXPRESS" TargetMode="External"/><Relationship Id="rId1" Type="http://schemas.openxmlformats.org/officeDocument/2006/relationships/hyperlink" Target="http://www.marinetraffic.com/en/ais/details/ships/shipid:143854/imo:9295268/mmsi:211839000/vessel:CHICAGO%20EXPRESS" TargetMode="External"/><Relationship Id="rId2" Type="http://schemas.openxmlformats.org/officeDocument/2006/relationships/hyperlink" Target="http://www.marinetraffic.com/en/ais/details/ships/shipid:143854/imo:9295268/mmsi:211839000/vessel:CHICAGO%20EXPRESS" TargetMode="External"/><Relationship Id="rId3" Type="http://schemas.openxmlformats.org/officeDocument/2006/relationships/hyperlink" Target="http://www.marinetraffic.com/en/ais/details/ships/shipid:151971/mmsi:218158000/vessel:BREMEN%20EXPRESS" TargetMode="External"/><Relationship Id="rId4" Type="http://schemas.openxmlformats.org/officeDocument/2006/relationships/hyperlink" Target="http://www.marinetraffic.com/en/ais/details/ships/shipid:143854/imo:9295268/mmsi:211839000/vessel:CHICAGO%20EXPRESS" TargetMode="External"/><Relationship Id="rId5" Type="http://schemas.openxmlformats.org/officeDocument/2006/relationships/hyperlink" Target="http://www.marinetraffic.com/en/ais/details/ships/shipid:143854/imo:9295268/mmsi:211839000/vessel:CHICAGO%20EXPRESS" TargetMode="External"/><Relationship Id="rId30" Type="http://schemas.openxmlformats.org/officeDocument/2006/relationships/hyperlink" Target="http://www.marinetraffic.com/en/ais/details/ships/shipid:690190/imo:9200811/mmsi:477904300/vessel:OAKLAND%20EXPRESS" TargetMode="External"/><Relationship Id="rId31" Type="http://schemas.openxmlformats.org/officeDocument/2006/relationships/hyperlink" Target="http://www.marinetraffic.com/en/ais/details/ships/shipid:690190/imo:9200811/mmsi:477904300/vessel:OAKLAND%20EXPRESS" TargetMode="External"/><Relationship Id="rId32" Type="http://schemas.openxmlformats.org/officeDocument/2006/relationships/hyperlink" Target="http://www.marinetraffic.com/en/ais/details/ships/shipid:690190/imo:9200811/mmsi:477904300/vessel:OAKLAND%20EXPRESS" TargetMode="External"/><Relationship Id="rId9" Type="http://schemas.openxmlformats.org/officeDocument/2006/relationships/hyperlink" Target="http://www.marinetraffic.com/en/ais/details/ships/shipid:143854/imo:9295268/mmsi:211839000/vessel:CHICAGO%20EXPRESS" TargetMode="External"/><Relationship Id="rId6" Type="http://schemas.openxmlformats.org/officeDocument/2006/relationships/hyperlink" Target="http://www.marinetraffic.com/en/ais/details/ships/shipid:143854/imo:9295268/mmsi:211839000/vessel:CHICAGO%20EXPRESS" TargetMode="External"/><Relationship Id="rId7" Type="http://schemas.openxmlformats.org/officeDocument/2006/relationships/hyperlink" Target="http://www.marinetraffic.com/en/ais/details/ships/shipid:143854/imo:9295268/mmsi:211839000/vessel:CHICAGO%20EXPRESS" TargetMode="External"/><Relationship Id="rId8" Type="http://schemas.openxmlformats.org/officeDocument/2006/relationships/hyperlink" Target="http://www.marinetraffic.com/en/ais/details/ships/shipid:152182/imo:9343730/mmsi:218284000/vessel:KUALA%20LUMPUR%20EXPRESS" TargetMode="External"/><Relationship Id="rId33" Type="http://schemas.openxmlformats.org/officeDocument/2006/relationships/hyperlink" Target="http://www.marinetraffic.com/en/ais/details/ships/shipid:690190/imo:9200811/mmsi:477904300/vessel:OAKLAND%20EXPRESS" TargetMode="External"/><Relationship Id="rId34" Type="http://schemas.openxmlformats.org/officeDocument/2006/relationships/hyperlink" Target="http://www.marinetraffic.com/en/ais/details/ships/shipid:690190/imo:9200811/mmsi:477904300/vessel:OAKLAND%20EXPRESS" TargetMode="External"/><Relationship Id="rId35" Type="http://schemas.openxmlformats.org/officeDocument/2006/relationships/hyperlink" Target="http://www.marinetraffic.com/en/ais/details/ships/shipid:690190/imo:9200811/mmsi:477904300/vessel:OAKLAND%20EXPRESS" TargetMode="External"/><Relationship Id="rId36" Type="http://schemas.openxmlformats.org/officeDocument/2006/relationships/hyperlink" Target="http://www.marinetraffic.com/en/ais/details/ships/shipid:690190/imo:9200811/mmsi:477904300/vessel:OAKLAND%20EXPRESS" TargetMode="External"/><Relationship Id="rId10" Type="http://schemas.openxmlformats.org/officeDocument/2006/relationships/hyperlink" Target="http://www.marinetraffic.com/en/ais/details/ships/shipid:151621/imo:9320697/mmsi:218042000/vessel:OSAKA%20EXPRESS" TargetMode="External"/><Relationship Id="rId11" Type="http://schemas.openxmlformats.org/officeDocument/2006/relationships/hyperlink" Target="http://www.marinetraffic.com/en/ais/details/ships/shipid:143854/imo:9295268/mmsi:211839000/vessel:CHICAGO%20EXPRESS" TargetMode="External"/><Relationship Id="rId12" Type="http://schemas.openxmlformats.org/officeDocument/2006/relationships/hyperlink" Target="http://www.marinetraffic.com/en/ais/details/ships/shipid:151621/imo:9320697/mmsi:218042000/vessel:OSAKA%20EXPRESS" TargetMode="External"/><Relationship Id="rId13" Type="http://schemas.openxmlformats.org/officeDocument/2006/relationships/hyperlink" Target="http://www.marinetraffic.com/en/ais/details/ships/shipid:152182/imo:9343730/mmsi:218284000/vessel:KUALA%20LUMPUR%20EXPRESS" TargetMode="External"/><Relationship Id="rId14" Type="http://schemas.openxmlformats.org/officeDocument/2006/relationships/hyperlink" Target="http://www.marinetraffic.com/en/ais/details/ships/shipid:143854/imo:9295268/mmsi:211839000/vessel:CHICAGO%20EXPRESS" TargetMode="External"/><Relationship Id="rId15" Type="http://schemas.openxmlformats.org/officeDocument/2006/relationships/hyperlink" Target="http://www.marinetraffic.com/en/ais/details/ships/shipid:143854/imo:9295268/mmsi:211839000/vessel:CHICAGO%20EXPRESS" TargetMode="External"/><Relationship Id="rId16" Type="http://schemas.openxmlformats.org/officeDocument/2006/relationships/hyperlink" Target="http://www.marinetraffic.com/en/ais/details/ships/shipid:143854/imo:9295268/mmsi:211839000/vessel:CHICAGO%20EXPRESS" TargetMode="External"/><Relationship Id="rId17" Type="http://schemas.openxmlformats.org/officeDocument/2006/relationships/hyperlink" Target="http://www.marinetraffic.com/en/ais/details/ships/shipid:152182/imo:9343730/mmsi:218284000/vessel:KUALA%20LUMPUR%20EXPRESS" TargetMode="External"/><Relationship Id="rId18" Type="http://schemas.openxmlformats.org/officeDocument/2006/relationships/hyperlink" Target="http://www.marinetraffic.com/en/ais/details/ships/shipid:143854/imo:9295268/mmsi:211839000/vessel:CHICAGO%20EXPRESS" TargetMode="External"/><Relationship Id="rId19" Type="http://schemas.openxmlformats.org/officeDocument/2006/relationships/hyperlink" Target="http://www.marinetraffic.com/en/ais/details/ships/shipid:143854/imo:9295268/mmsi:211839000/vessel:CHICAGO%20EXPRESS" TargetMode="External"/><Relationship Id="rId37" Type="http://schemas.openxmlformats.org/officeDocument/2006/relationships/hyperlink" Target="http://www.marinetraffic.com/en/ais/details/ships/shipid:151621/imo:9320697/mmsi:218042000/vessel:OSAKA%20EXPRESS" TargetMode="External"/><Relationship Id="rId38" Type="http://schemas.openxmlformats.org/officeDocument/2006/relationships/hyperlink" Target="http://www.marinetraffic.com/en/ais/details/ships/shipid:151621/imo:9320697/mmsi:218042000/vessel:OSAKA%20EXPRESS" TargetMode="External"/><Relationship Id="rId39" Type="http://schemas.openxmlformats.org/officeDocument/2006/relationships/hyperlink" Target="http://www.marinetraffic.com/en/ais/details/ships/shipid:151621/imo:9320697/mmsi:218042000/vessel:OSAKA%20EX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2"/>
  <sheetViews>
    <sheetView tabSelected="1" zoomScale="90" zoomScaleNormal="90" zoomScalePageLayoutView="90" workbookViewId="0">
      <pane ySplit="11" topLeftCell="A12" activePane="bottomLeft" state="frozen"/>
      <selection pane="bottomLeft" activeCell="L30" sqref="L30"/>
    </sheetView>
  </sheetViews>
  <sheetFormatPr baseColWidth="10" defaultRowHeight="15" x14ac:dyDescent="0"/>
  <cols>
    <col min="1" max="1" width="6.6640625" style="286" customWidth="1"/>
    <col min="2" max="2" width="18.5" style="261" customWidth="1"/>
    <col min="3" max="3" width="7" style="64" customWidth="1"/>
    <col min="4" max="4" width="12.33203125" style="31" customWidth="1"/>
    <col min="5" max="5" width="9.33203125" style="327" hidden="1" customWidth="1"/>
    <col min="6" max="6" width="14.6640625" style="5" customWidth="1"/>
    <col min="7" max="7" width="11.33203125" style="348" hidden="1" customWidth="1"/>
    <col min="8" max="8" width="14.6640625" style="142" customWidth="1"/>
    <col min="9" max="9" width="9.83203125" style="5" customWidth="1"/>
    <col min="10" max="10" width="9.83203125" style="16" customWidth="1"/>
    <col min="11" max="11" width="10.1640625" style="203" customWidth="1"/>
    <col min="12" max="12" width="10.5" style="16" customWidth="1"/>
    <col min="13" max="13" width="10.33203125" style="5" customWidth="1"/>
    <col min="14" max="14" width="9.83203125" style="203" customWidth="1"/>
    <col min="15" max="15" width="10.5" style="111" customWidth="1"/>
    <col min="16" max="16" width="11.33203125" style="142" customWidth="1"/>
    <col min="17" max="17" width="16.33203125" style="374" hidden="1" customWidth="1"/>
    <col min="18" max="18" width="10.6640625" style="390" hidden="1" customWidth="1"/>
    <col min="19" max="19" width="10.5" style="327" hidden="1" customWidth="1"/>
    <col min="20" max="20" width="10.5" style="242" customWidth="1"/>
    <col min="21" max="23" width="5.6640625" customWidth="1"/>
    <col min="24" max="24" width="5.6640625" style="43" customWidth="1"/>
    <col min="25" max="25" width="10.83203125" style="155"/>
    <col min="26" max="26" width="9.83203125" style="114" customWidth="1"/>
    <col min="27" max="27" width="103.83203125" style="252" customWidth="1"/>
  </cols>
  <sheetData>
    <row r="1" spans="1:27" s="122" customFormat="1" ht="64" customHeight="1">
      <c r="A1" s="298" t="s">
        <v>236</v>
      </c>
      <c r="B1" s="285" t="s">
        <v>0</v>
      </c>
      <c r="C1" s="119" t="s">
        <v>146</v>
      </c>
      <c r="D1" s="283" t="s">
        <v>390</v>
      </c>
      <c r="E1" s="326" t="s">
        <v>86</v>
      </c>
      <c r="F1" s="120" t="s">
        <v>225</v>
      </c>
      <c r="G1" s="347" t="s">
        <v>4</v>
      </c>
      <c r="H1" s="194" t="s">
        <v>52</v>
      </c>
      <c r="I1" s="123" t="s">
        <v>8</v>
      </c>
      <c r="J1" s="284" t="s">
        <v>80</v>
      </c>
      <c r="K1" s="202" t="s">
        <v>226</v>
      </c>
      <c r="L1" s="280" t="s">
        <v>2</v>
      </c>
      <c r="M1" s="121" t="s">
        <v>227</v>
      </c>
      <c r="N1" s="210" t="s">
        <v>228</v>
      </c>
      <c r="O1" s="281" t="s">
        <v>3</v>
      </c>
      <c r="P1" s="138" t="s">
        <v>229</v>
      </c>
      <c r="Q1" s="364" t="s">
        <v>182</v>
      </c>
      <c r="R1" s="378" t="s">
        <v>188</v>
      </c>
      <c r="S1" s="347" t="s">
        <v>33</v>
      </c>
      <c r="T1" s="212" t="s">
        <v>1</v>
      </c>
      <c r="U1" s="441" t="s">
        <v>12</v>
      </c>
      <c r="V1" s="441"/>
      <c r="W1" s="441"/>
      <c r="X1" s="441"/>
      <c r="Y1" s="124" t="s">
        <v>174</v>
      </c>
      <c r="Z1" s="125" t="s">
        <v>112</v>
      </c>
      <c r="AA1" s="244" t="s">
        <v>89</v>
      </c>
    </row>
    <row r="2" spans="1:27">
      <c r="M2" s="25"/>
      <c r="N2" s="211"/>
      <c r="P2" s="139"/>
      <c r="Q2" s="365"/>
      <c r="R2" s="379"/>
      <c r="T2" s="213" t="s">
        <v>45</v>
      </c>
      <c r="U2" t="s">
        <v>13</v>
      </c>
      <c r="V2" t="s">
        <v>14</v>
      </c>
      <c r="W2" t="s">
        <v>15</v>
      </c>
      <c r="X2" s="43" t="s">
        <v>34</v>
      </c>
      <c r="Y2" s="155" t="s">
        <v>175</v>
      </c>
    </row>
    <row r="3" spans="1:27" s="422" customFormat="1">
      <c r="A3" s="449" t="s">
        <v>570</v>
      </c>
      <c r="B3" s="449"/>
      <c r="C3" s="303"/>
      <c r="D3" s="304"/>
      <c r="E3" s="329"/>
      <c r="F3" s="306"/>
      <c r="G3" s="350"/>
      <c r="H3" s="308"/>
      <c r="I3" s="306"/>
      <c r="J3" s="307"/>
      <c r="K3" s="309">
        <f>AVERAGEIF(Y12:Y257,"S70",K12:K257)</f>
        <v>7</v>
      </c>
      <c r="L3" s="307"/>
      <c r="M3" s="310" t="e">
        <f>AVERAGEIF(Y$12:Y257,"S70",M$12:M257)</f>
        <v>#DIV/0!</v>
      </c>
      <c r="N3" s="309" t="e">
        <f>AVERAGEIF(Y$22:Y257,"S70",N$22:N257)</f>
        <v>#DIV/0!</v>
      </c>
      <c r="O3" s="311"/>
      <c r="P3" s="309" t="e">
        <f>AVERAGEIF(Y$12:Y257,"S70",P$12:P257)</f>
        <v>#DIV/0!</v>
      </c>
      <c r="Q3" s="367"/>
      <c r="R3" s="381"/>
      <c r="S3" s="329"/>
      <c r="T3" s="313"/>
      <c r="U3" s="310" t="e">
        <f>AVERAGEIF(Y12:Y257,"S70",U12:U257)</f>
        <v>#DIV/0!</v>
      </c>
      <c r="V3" s="310" t="e">
        <f>AVERAGEIF(Y12:Y257,"S70",V12:V257)</f>
        <v>#DIV/0!</v>
      </c>
      <c r="W3" s="310" t="e">
        <f>AVERAGEIF(Y12:Y257,"S70",W12:W257)</f>
        <v>#DIV/0!</v>
      </c>
      <c r="X3" s="312" t="str">
        <f>IFERROR(AVERAGEIF(Y12:Y257,"S70",X12:X257),"x")</f>
        <v>x</v>
      </c>
      <c r="Y3" s="314">
        <f>COUNTIF(Y12:Y257,"S70")</f>
        <v>1</v>
      </c>
      <c r="Z3" s="420"/>
      <c r="AA3" s="421"/>
    </row>
    <row r="4" spans="1:27" s="81" customFormat="1">
      <c r="A4" s="449" t="s">
        <v>402</v>
      </c>
      <c r="B4" s="449"/>
      <c r="C4" s="303"/>
      <c r="D4" s="304"/>
      <c r="E4" s="329"/>
      <c r="F4" s="306"/>
      <c r="G4" s="350"/>
      <c r="H4" s="308"/>
      <c r="I4" s="306"/>
      <c r="J4" s="307"/>
      <c r="K4" s="309">
        <f>AVERAGEIF(Y12:Y257,"S70D",K12:K257)</f>
        <v>2</v>
      </c>
      <c r="L4" s="307"/>
      <c r="M4" s="310">
        <f>AVERAGEIF(Y$12:Y257,"S70D",M$12:M257)</f>
        <v>17.666666666666668</v>
      </c>
      <c r="N4" s="309">
        <f>AVERAGEIF(Y$12:Y257,"S70D",N$12:N257)</f>
        <v>19.777777777777779</v>
      </c>
      <c r="O4" s="311"/>
      <c r="P4" s="309">
        <f>AVERAGEIF(Y$12:Y257,"S70D",P$12:P257)</f>
        <v>6.625</v>
      </c>
      <c r="Q4" s="367"/>
      <c r="R4" s="381"/>
      <c r="S4" s="329"/>
      <c r="T4" s="313"/>
      <c r="U4" s="310">
        <f>AVERAGEIF(Y12:Y257,"S70D",U12:U257)</f>
        <v>10.938775510204081</v>
      </c>
      <c r="V4" s="310">
        <f>AVERAGEIF(Y12:Y257,"S70D",V12:V257)</f>
        <v>8.4047619047619033</v>
      </c>
      <c r="W4" s="310">
        <f>AVERAGEIF(Y12:Y257,"S70D",W12:W257)</f>
        <v>7.6190476190476195</v>
      </c>
      <c r="X4" s="312" t="str">
        <f>IFERROR(AVERAGEIF(Y12:Y257,"S70D",X12:X257),"x")</f>
        <v>x</v>
      </c>
      <c r="Y4" s="314">
        <f>COUNTIF(Y12:Y257,"S70D")</f>
        <v>14</v>
      </c>
      <c r="Z4" s="174"/>
      <c r="AA4" s="246"/>
    </row>
    <row r="5" spans="1:27" s="77" customFormat="1">
      <c r="A5" s="446" t="s">
        <v>173</v>
      </c>
      <c r="B5" s="446"/>
      <c r="C5" s="78"/>
      <c r="D5" s="79"/>
      <c r="E5" s="328"/>
      <c r="F5" s="80"/>
      <c r="G5" s="349"/>
      <c r="H5" s="195"/>
      <c r="I5" s="80"/>
      <c r="J5" s="74"/>
      <c r="K5" s="133">
        <f>AVERAGEIF(Y11:Y257,"S85",K11:K257)</f>
        <v>21.833333333333332</v>
      </c>
      <c r="L5" s="74"/>
      <c r="M5" s="90">
        <f>AVERAGEIF(Y$12:Y257,"S85",M$12:M257)</f>
        <v>22</v>
      </c>
      <c r="N5" s="133">
        <f>AVERAGEIF(Y$12:Y257,"S85",N$12:N257)</f>
        <v>63.217391304347828</v>
      </c>
      <c r="O5" s="145"/>
      <c r="P5" s="133">
        <f>AVERAGEIF(Y$12:Y257,"S85",P$12:P257)</f>
        <v>7.3023255813953485</v>
      </c>
      <c r="Q5" s="366"/>
      <c r="R5" s="380"/>
      <c r="S5" s="328"/>
      <c r="T5" s="214"/>
      <c r="U5" s="90">
        <f>AVERAGEIF(Y11:Y257,"S85",U11:U257)</f>
        <v>16.267195767195769</v>
      </c>
      <c r="V5" s="90">
        <f>AVERAGEIF(Y11:Y257,"S85",V11:V257)</f>
        <v>7.9751552795031078</v>
      </c>
      <c r="W5" s="90">
        <f>AVERAGEIF(Y11:Y257,"S85",W11:W257)</f>
        <v>6.8476190476190482</v>
      </c>
      <c r="X5" s="42">
        <f>IFERROR(AVERAGEIF(Y11:Y257,"S85",X11:X257),"x")</f>
        <v>1.1092436974789917</v>
      </c>
      <c r="Y5" s="156">
        <f>COUNTIF(Y11:Y257,"S85")+COUNTIF(Y11:Y257,"P85+")+COUNTIF(Y11:Y257,"P85")</f>
        <v>62</v>
      </c>
      <c r="Z5" s="173"/>
      <c r="AA5" s="245"/>
    </row>
    <row r="6" spans="1:27" s="77" customFormat="1">
      <c r="A6" s="446" t="s">
        <v>625</v>
      </c>
      <c r="B6" s="446"/>
      <c r="C6" s="78"/>
      <c r="D6" s="79"/>
      <c r="E6" s="328"/>
      <c r="F6" s="80"/>
      <c r="G6" s="349"/>
      <c r="H6" s="195"/>
      <c r="I6" s="80"/>
      <c r="J6" s="74"/>
      <c r="K6" s="133">
        <f>AVERAGEIF(Y12:Y258,"S90",K12:K258)</f>
        <v>1</v>
      </c>
      <c r="L6" s="74"/>
      <c r="M6" s="90" t="e">
        <f>AVERAGEIF(Y$12:Y258,"S90",M$12:M258)</f>
        <v>#DIV/0!</v>
      </c>
      <c r="N6" s="133" t="e">
        <f>AVERAGEIF(Y$12:Y258,"S90",N$12:N258)</f>
        <v>#DIV/0!</v>
      </c>
      <c r="O6" s="145"/>
      <c r="P6" s="133" t="e">
        <f>AVERAGEIF(Y$12:Y258,"S90",P$12:P258)</f>
        <v>#DIV/0!</v>
      </c>
      <c r="Q6" s="366"/>
      <c r="R6" s="380"/>
      <c r="S6" s="328"/>
      <c r="T6" s="214"/>
      <c r="U6" s="90" t="e">
        <f>AVERAGEIF(Y12:Y258,"S90",U12:U258)</f>
        <v>#DIV/0!</v>
      </c>
      <c r="V6" s="90" t="e">
        <f>AVERAGEIF(Y12:Y258,"S90",V12:V258)</f>
        <v>#DIV/0!</v>
      </c>
      <c r="W6" s="90" t="e">
        <f>AVERAGEIF(Y12:Y258,"S90",W12:W258)</f>
        <v>#DIV/0!</v>
      </c>
      <c r="X6" s="42" t="str">
        <f>IFERROR(AVERAGEIF(Y12:Y258,"S90",X12:X258),"x")</f>
        <v>x</v>
      </c>
      <c r="Y6" s="156">
        <f>COUNTIF(Y12:Y258,"S90")</f>
        <v>1</v>
      </c>
      <c r="Z6" s="173"/>
      <c r="AA6" s="245"/>
    </row>
    <row r="7" spans="1:27" s="81" customFormat="1">
      <c r="A7" s="447" t="s">
        <v>171</v>
      </c>
      <c r="B7" s="447"/>
      <c r="C7" s="82"/>
      <c r="D7" s="83"/>
      <c r="E7" s="330"/>
      <c r="F7" s="84"/>
      <c r="G7" s="351"/>
      <c r="H7" s="196"/>
      <c r="I7" s="84"/>
      <c r="J7" s="75"/>
      <c r="K7" s="134">
        <f>AVERAGEIF(Y12:Y257,"S85D",K12:K257)</f>
        <v>43.4</v>
      </c>
      <c r="L7" s="75"/>
      <c r="M7" s="46">
        <f>AVERAGEIF(Y$12:Y257,"S85D",M$12:M257)</f>
        <v>41.924050632911396</v>
      </c>
      <c r="N7" s="134">
        <f>AVERAGEIF(Y$12:Y257,"S85D",N$12:N257)</f>
        <v>88.095238095238102</v>
      </c>
      <c r="O7" s="146"/>
      <c r="P7" s="134">
        <f>AVERAGEIF(Y$12:Y257,"S85D",P$12:P257)</f>
        <v>7.5679012345679011</v>
      </c>
      <c r="Q7" s="368"/>
      <c r="R7" s="380"/>
      <c r="S7" s="330"/>
      <c r="T7" s="215"/>
      <c r="U7" s="46">
        <f>AVERAGEIF(Y12:Y257,"S85D",U12:U257)</f>
        <v>21.478021978021975</v>
      </c>
      <c r="V7" s="46">
        <f>AVERAGEIF(Y12:Y257,"S85D",V12:V257)</f>
        <v>9.1428571428571406</v>
      </c>
      <c r="W7" s="46">
        <f>AVERAGEIF(Y12:Y257,"S85D",W12:W257)</f>
        <v>8.0905923344947723</v>
      </c>
      <c r="X7" s="41">
        <f>IFERROR(AVERAGEIF(Y12:Y257,"S85D",X12:X257),"x")</f>
        <v>0.14285714285714285</v>
      </c>
      <c r="Y7" s="157">
        <f>COUNTIF(Y12:Y257,"S85D")</f>
        <v>98</v>
      </c>
      <c r="Z7" s="174"/>
      <c r="AA7" s="246"/>
    </row>
    <row r="8" spans="1:27" s="81" customFormat="1">
      <c r="A8" s="447" t="s">
        <v>569</v>
      </c>
      <c r="B8" s="447"/>
      <c r="C8" s="82"/>
      <c r="D8" s="83"/>
      <c r="E8" s="330"/>
      <c r="F8" s="84"/>
      <c r="G8" s="351"/>
      <c r="H8" s="196"/>
      <c r="I8" s="84"/>
      <c r="J8" s="75"/>
      <c r="K8" s="134">
        <f>AVERAGEIF(Y16:Y258,"S90D",K12:K258)</f>
        <v>6.5</v>
      </c>
      <c r="L8" s="75"/>
      <c r="M8" s="46">
        <f>AVERAGEIF(Y$12:Y258,"S90D",M$12:M258)</f>
        <v>32</v>
      </c>
      <c r="N8" s="134">
        <f>AVERAGEIF(Y$12:Y258,"S90D",N$12:N258)</f>
        <v>33</v>
      </c>
      <c r="O8" s="146"/>
      <c r="P8" s="134">
        <f>AVERAGEIF(Y$12:Y258,"S90D",P$12:P258)</f>
        <v>8</v>
      </c>
      <c r="Q8" s="368"/>
      <c r="R8" s="380"/>
      <c r="S8" s="330"/>
      <c r="T8" s="215"/>
      <c r="U8" s="46" t="e">
        <f>AVERAGEIF(Y16:Y258,"S90D",U12:U258)</f>
        <v>#DIV/0!</v>
      </c>
      <c r="V8" s="46" t="e">
        <f>AVERAGEIF(Y16:Y258,"S90D",V12:V258)</f>
        <v>#DIV/0!</v>
      </c>
      <c r="W8" s="46" t="e">
        <f>AVERAGEIF(Y16:Y258,"S90D",W12:W258)</f>
        <v>#DIV/0!</v>
      </c>
      <c r="X8" s="41" t="str">
        <f>IFERROR(AVERAGEIF(Y16:Y258,"S90D",X12:X258),"x")</f>
        <v>x</v>
      </c>
      <c r="Y8" s="157">
        <f>COUNTIF(Y12:Y258,"S90D")</f>
        <v>2</v>
      </c>
      <c r="Z8" s="174"/>
      <c r="AA8" s="246"/>
    </row>
    <row r="9" spans="1:27" s="85" customFormat="1" ht="16" customHeight="1">
      <c r="A9" s="448" t="s">
        <v>172</v>
      </c>
      <c r="B9" s="448"/>
      <c r="C9" s="86"/>
      <c r="D9" s="87"/>
      <c r="E9" s="331"/>
      <c r="F9" s="88"/>
      <c r="G9" s="352"/>
      <c r="H9" s="197"/>
      <c r="I9" s="88"/>
      <c r="J9" s="76"/>
      <c r="K9" s="135">
        <f>AVERAGEIF(Y12:Y257,"P85D",K12:K257)</f>
        <v>16.37142857142857</v>
      </c>
      <c r="L9" s="76"/>
      <c r="M9" s="89">
        <f>AVERAGEIF(Y$12:Y257,"P85D",M$12:M257)</f>
        <v>33.645161290322584</v>
      </c>
      <c r="N9" s="135">
        <f>AVERAGEIF(Y$12:Y257,"P85D",N$12:N257)</f>
        <v>58.807692307692307</v>
      </c>
      <c r="O9" s="147"/>
      <c r="P9" s="135">
        <f>AVERAGEIF(Y$12:Y257,"P85D",P$12:P257)</f>
        <v>10.872340425531915</v>
      </c>
      <c r="Q9" s="369"/>
      <c r="R9" s="380"/>
      <c r="S9" s="331"/>
      <c r="T9" s="216"/>
      <c r="U9" s="89">
        <f>AVERAGEIF(Y12:Y257,"P85D",U12:U257)</f>
        <v>17.511428571428567</v>
      </c>
      <c r="V9" s="89">
        <f>AVERAGEIF(Y12:Y257,"P85D",V12:V257)</f>
        <v>9.0371428571428538</v>
      </c>
      <c r="W9" s="89">
        <f>AVERAGEIF(Y12:Y257,"P85D",W12:W257)</f>
        <v>7.5539358600583073</v>
      </c>
      <c r="X9" s="40">
        <f>IFERROR(AVERAGEIF(Y12:Y257,"P85D",X12:X257),"x")</f>
        <v>0.7142857142857143</v>
      </c>
      <c r="Y9" s="158">
        <f>COUNTIF(Y12:Y257,"P85D")</f>
        <v>62</v>
      </c>
      <c r="Z9" s="175"/>
      <c r="AA9" s="247"/>
    </row>
    <row r="10" spans="1:27" s="85" customFormat="1" ht="16" customHeight="1">
      <c r="A10" s="448" t="s">
        <v>566</v>
      </c>
      <c r="B10" s="448"/>
      <c r="C10" s="86"/>
      <c r="D10" s="87"/>
      <c r="E10" s="331"/>
      <c r="F10" s="88"/>
      <c r="G10" s="352"/>
      <c r="H10" s="197"/>
      <c r="I10" s="88"/>
      <c r="J10" s="76"/>
      <c r="K10" s="135">
        <f>AVERAGEIF(Y12:Y258,"P90D",K12:K258)</f>
        <v>1.3333333333333333</v>
      </c>
      <c r="L10" s="76"/>
      <c r="M10" s="89">
        <f>AVERAGEIF(Y$12:Y258,"P90D",M$12:M258)</f>
        <v>43</v>
      </c>
      <c r="N10" s="135">
        <f>AVERAGEIF(Y$12:Y258,"P90D",N$12:N258)</f>
        <v>46</v>
      </c>
      <c r="O10" s="147"/>
      <c r="P10" s="135">
        <f>AVERAGEIF(Y$12:Y258,"P90D",P$12:P258)</f>
        <v>3</v>
      </c>
      <c r="Q10" s="369"/>
      <c r="R10" s="380"/>
      <c r="S10" s="331"/>
      <c r="T10" s="216"/>
      <c r="U10" s="89">
        <f>AVERAGEIF(Y16:Y258,"P90D",U16:U258)</f>
        <v>14</v>
      </c>
      <c r="V10" s="89">
        <f>AVERAGEIF(Y16:Y258,"P90D",V16:V258)</f>
        <v>7.4285714285714288</v>
      </c>
      <c r="W10" s="89">
        <f>AVERAGEIF(Y16:Y258,"P90D",W16:W258)</f>
        <v>7</v>
      </c>
      <c r="X10" s="40" t="str">
        <f>IFERROR(AVERAGEIF(Y16:Y258,"P90D",X16:X258),"x")</f>
        <v>x</v>
      </c>
      <c r="Y10" s="158">
        <f>COUNTIF(Y12:Y258,"P90D")</f>
        <v>3</v>
      </c>
      <c r="Z10" s="175"/>
      <c r="AA10" s="247"/>
    </row>
    <row r="11" spans="1:27" s="193" customFormat="1" ht="21.75" customHeight="1" thickBot="1">
      <c r="A11" s="279"/>
      <c r="B11" s="444" t="s">
        <v>230</v>
      </c>
      <c r="C11" s="444"/>
      <c r="D11" s="444"/>
      <c r="E11" s="444"/>
      <c r="F11" s="444"/>
      <c r="G11" s="444"/>
      <c r="H11" s="445"/>
      <c r="I11" s="185"/>
      <c r="J11" s="186"/>
      <c r="K11" s="204">
        <f>AVERAGEIF(K12:K258,"&gt;0")</f>
        <v>32.097222222222221</v>
      </c>
      <c r="L11" s="186"/>
      <c r="M11" s="187">
        <f>AVERAGE(M12:M258)</f>
        <v>36.753731343283583</v>
      </c>
      <c r="N11" s="204">
        <f>AVERAGEIF(N12:N258,"&gt;0")</f>
        <v>71.091836734693871</v>
      </c>
      <c r="O11" s="186"/>
      <c r="P11" s="204">
        <f>AVERAGE(P12:P258)</f>
        <v>8.2771739130434785</v>
      </c>
      <c r="Q11" s="188"/>
      <c r="R11" s="189"/>
      <c r="S11" s="190"/>
      <c r="T11" s="217"/>
      <c r="U11" s="187">
        <f>AVERAGEIF(U12:U258,"&gt;0")</f>
        <v>18.583271650629165</v>
      </c>
      <c r="V11" s="187">
        <f>AVERAGEIF(V12:V258,"&gt;0")</f>
        <v>8.7669977081741752</v>
      </c>
      <c r="W11" s="187">
        <f>AVERAGEIF(W12:W258,"&gt;0")</f>
        <v>7.600614439324116</v>
      </c>
      <c r="X11" s="188">
        <f>AVERAGEIF(X12:X258,"&gt;0")</f>
        <v>0.92346938775510201</v>
      </c>
      <c r="Y11" s="191">
        <f>COUNTIF(Y12:Y258,"S85")+COUNTIF(Y12:Y258,"P85+")+COUNTIF(Y12:Y258,"P85")+COUNTIF(Y12:Y258,"S85D")+COUNTIF(Y12:Y258,"S70D")+COUNTIF(Y12:Y258,"P85D")</f>
        <v>236</v>
      </c>
      <c r="Z11" s="192"/>
      <c r="AA11" s="393"/>
    </row>
    <row r="12" spans="1:27" s="1" customFormat="1">
      <c r="A12" s="287"/>
      <c r="B12" s="262"/>
      <c r="C12" s="17"/>
      <c r="D12" s="32"/>
      <c r="E12" s="332"/>
      <c r="F12" s="17"/>
      <c r="G12" s="353"/>
      <c r="H12" s="126"/>
      <c r="I12" s="6"/>
      <c r="J12" s="17"/>
      <c r="K12" s="205"/>
      <c r="L12" s="17"/>
      <c r="M12" s="24"/>
      <c r="N12" s="141"/>
      <c r="O12" s="148"/>
      <c r="P12" s="140"/>
      <c r="Q12" s="370"/>
      <c r="R12" s="380"/>
      <c r="S12" s="332"/>
      <c r="T12" s="218"/>
      <c r="U12" s="2"/>
      <c r="V12" s="2"/>
      <c r="W12" s="2"/>
      <c r="X12" s="44"/>
      <c r="Y12" s="159"/>
      <c r="Z12" s="27"/>
      <c r="AA12" s="394"/>
    </row>
    <row r="13" spans="1:27" s="8" customFormat="1">
      <c r="A13" s="302" t="s">
        <v>222</v>
      </c>
      <c r="B13" s="440" t="s">
        <v>619</v>
      </c>
      <c r="C13" s="258"/>
      <c r="D13" s="304">
        <v>42261</v>
      </c>
      <c r="E13" s="428"/>
      <c r="F13" s="311" t="s">
        <v>611</v>
      </c>
      <c r="G13" s="350"/>
      <c r="H13" s="311"/>
      <c r="I13" s="306" t="s">
        <v>620</v>
      </c>
      <c r="J13" s="307">
        <v>42268</v>
      </c>
      <c r="K13" s="419">
        <f>IF(J13*D13&gt;0,J13-D13, "")</f>
        <v>7</v>
      </c>
      <c r="L13" s="307"/>
      <c r="M13" s="315" t="str">
        <f>IF(L13*J13&gt;0,L13-J13, "")</f>
        <v/>
      </c>
      <c r="N13" s="309" t="str">
        <f>IF(L13*D13&gt;0,L13-D13,"" )</f>
        <v/>
      </c>
      <c r="O13" s="311"/>
      <c r="P13" s="309" t="str">
        <f>IF(O13*L13&gt;0,O13-L13,"" )</f>
        <v/>
      </c>
      <c r="Q13" s="367"/>
      <c r="R13" s="383"/>
      <c r="S13" s="329"/>
      <c r="T13" s="313"/>
      <c r="U13" s="315" t="str">
        <f>IF(Z13&lt;&gt;"X",IF(($T13*D13&gt;0),($T13-D13)/7,""),"x")</f>
        <v/>
      </c>
      <c r="V13" s="315" t="str">
        <f>IF($T13*L13&gt;0,($T13-L13)/7,"" )</f>
        <v/>
      </c>
      <c r="W13" s="315" t="str">
        <f>IF($T13*O13&gt;0,($T13-O13)/7,"" )</f>
        <v/>
      </c>
      <c r="X13" s="312" t="str">
        <f>IF($T13*S13&gt;0,($T13-S13)/7, "")</f>
        <v/>
      </c>
      <c r="Y13" s="314" t="s">
        <v>621</v>
      </c>
      <c r="Z13" s="305"/>
      <c r="AA13" s="395"/>
    </row>
    <row r="14" spans="1:27" s="8" customFormat="1">
      <c r="A14" s="278" t="s">
        <v>222</v>
      </c>
      <c r="B14" s="264" t="s">
        <v>622</v>
      </c>
      <c r="C14" s="257"/>
      <c r="D14" s="36">
        <v>42251</v>
      </c>
      <c r="E14" s="30"/>
      <c r="F14" s="21" t="s">
        <v>611</v>
      </c>
      <c r="G14" s="21"/>
      <c r="H14" s="95"/>
      <c r="I14" s="12" t="s">
        <v>623</v>
      </c>
      <c r="J14" s="21">
        <v>42252</v>
      </c>
      <c r="K14" s="133">
        <f>IF(J14*D14&gt;0,J14-D14, "")</f>
        <v>1</v>
      </c>
      <c r="L14" s="21"/>
      <c r="M14" s="91" t="str">
        <f>IF(L14*J14&gt;0,L14-J14, "")</f>
        <v/>
      </c>
      <c r="N14" s="133" t="str">
        <f>IF(L14*D14&gt;0,L14-D14,"" )</f>
        <v/>
      </c>
      <c r="O14" s="95"/>
      <c r="P14" s="133" t="str">
        <f>IF(O14*L14&gt;0,O14-L14,"" )</f>
        <v/>
      </c>
      <c r="Q14" s="42"/>
      <c r="R14" s="408"/>
      <c r="S14" s="30"/>
      <c r="T14" s="313"/>
      <c r="U14" s="91" t="str">
        <f>IF(Z14&lt;&gt;"X",IF(($T14*D14&gt;0),($T14-D14)/7,""),"x")</f>
        <v/>
      </c>
      <c r="V14" s="91" t="str">
        <f>IF($T14*L14&gt;0,($T14-L14)/7,"" )</f>
        <v/>
      </c>
      <c r="W14" s="91" t="str">
        <f>IF($T14*O14&gt;0,($T14-O14)/7,"" )</f>
        <v/>
      </c>
      <c r="X14" s="42" t="str">
        <f>IF($T14*S14&gt;0,($T14-S14)/7, "")</f>
        <v/>
      </c>
      <c r="Y14" s="168" t="s">
        <v>624</v>
      </c>
      <c r="Z14" s="424"/>
      <c r="AA14" s="249"/>
    </row>
    <row r="15" spans="1:27" s="8" customFormat="1">
      <c r="A15" s="288" t="s">
        <v>222</v>
      </c>
      <c r="B15" s="265" t="s">
        <v>591</v>
      </c>
      <c r="C15" s="59" t="s">
        <v>147</v>
      </c>
      <c r="D15" s="61">
        <v>42241</v>
      </c>
      <c r="E15" s="60"/>
      <c r="F15" s="116" t="s">
        <v>609</v>
      </c>
      <c r="G15" s="59"/>
      <c r="H15" s="116" t="s">
        <v>600</v>
      </c>
      <c r="I15" s="57" t="s">
        <v>606</v>
      </c>
      <c r="J15" s="59">
        <v>42241</v>
      </c>
      <c r="K15" s="419">
        <f>IF(J15*D15&gt;0,J15-D15, "")</f>
        <v>0</v>
      </c>
      <c r="L15" s="59"/>
      <c r="M15" s="48" t="str">
        <f>IF(L15*J15&gt;0,L15-J15, "")</f>
        <v/>
      </c>
      <c r="N15" s="135" t="str">
        <f>IF(L15*D15&gt;0,L15-D15,"" )</f>
        <v/>
      </c>
      <c r="O15" s="116"/>
      <c r="P15" s="135" t="str">
        <f>IF(O15*L15&gt;0,O15-L15,"" )</f>
        <v/>
      </c>
      <c r="Q15" s="40"/>
      <c r="R15" s="408"/>
      <c r="S15" s="60"/>
      <c r="T15" s="223"/>
      <c r="U15" s="48" t="str">
        <f>IF(Z15&lt;&gt;"X",IF(($T15*D15&gt;0),($T15-D15)/7,""),"x")</f>
        <v/>
      </c>
      <c r="V15" s="48" t="str">
        <f>IF($T15*L15&gt;0,($T15-L15)/7,"" )</f>
        <v/>
      </c>
      <c r="W15" s="48" t="str">
        <f>IF($T15*O15&gt;0,($T15-O15)/7,"" )</f>
        <v/>
      </c>
      <c r="X15" s="41" t="str">
        <f>IF($T15*S15&gt;0,($T15-S15)/7, "")</f>
        <v/>
      </c>
      <c r="Y15" s="160" t="s">
        <v>567</v>
      </c>
      <c r="Z15" s="60"/>
      <c r="AA15" s="409"/>
    </row>
    <row r="16" spans="1:27" s="8" customFormat="1">
      <c r="A16" s="302" t="s">
        <v>222</v>
      </c>
      <c r="B16" s="440" t="s">
        <v>601</v>
      </c>
      <c r="C16" s="307" t="s">
        <v>147</v>
      </c>
      <c r="D16" s="304">
        <v>42231</v>
      </c>
      <c r="E16" s="337"/>
      <c r="F16" s="311" t="s">
        <v>602</v>
      </c>
      <c r="G16" s="350"/>
      <c r="H16" s="308" t="s">
        <v>600</v>
      </c>
      <c r="I16" s="306" t="s">
        <v>603</v>
      </c>
      <c r="J16" s="307">
        <v>42233</v>
      </c>
      <c r="K16" s="419">
        <f>IF(J16*D16&gt;0,J16-D16, "")</f>
        <v>2</v>
      </c>
      <c r="L16" s="307">
        <v>42262</v>
      </c>
      <c r="M16" s="315">
        <f>IF(L16*J16&gt;0,L16-J16, "")</f>
        <v>29</v>
      </c>
      <c r="N16" s="309">
        <f>IF(L16*D16&gt;0,L16-D16,"" )</f>
        <v>31</v>
      </c>
      <c r="O16" s="311">
        <v>42267</v>
      </c>
      <c r="P16" s="309">
        <f>IF(O16*L16&gt;0,O16-L16,"" )</f>
        <v>5</v>
      </c>
      <c r="Q16" s="367"/>
      <c r="R16" s="383"/>
      <c r="S16" s="329"/>
      <c r="T16" s="313"/>
      <c r="U16" s="315" t="str">
        <f>IF(Z16&lt;&gt;"X",IF(($T16*D16&gt;0),($T16-D16)/7,""),"x")</f>
        <v/>
      </c>
      <c r="V16" s="315" t="str">
        <f>IF($T16*L16&gt;0,($T16-L16)/7,"" )</f>
        <v/>
      </c>
      <c r="W16" s="315" t="str">
        <f>IF($T16*O16&gt;0,($T16-O16)/7,"" )</f>
        <v/>
      </c>
      <c r="X16" s="312" t="str">
        <f>IF($T16*S16&gt;0,($T16-S16)/7, "")</f>
        <v/>
      </c>
      <c r="Y16" s="314" t="s">
        <v>401</v>
      </c>
      <c r="Z16" s="305"/>
      <c r="AA16" s="395"/>
    </row>
    <row r="17" spans="1:27" s="8" customFormat="1">
      <c r="A17" s="288" t="s">
        <v>222</v>
      </c>
      <c r="B17" s="265" t="s">
        <v>618</v>
      </c>
      <c r="C17" s="265" t="s">
        <v>159</v>
      </c>
      <c r="D17" s="61">
        <v>42230</v>
      </c>
      <c r="E17" s="116"/>
      <c r="F17" s="116" t="s">
        <v>537</v>
      </c>
      <c r="G17" s="59"/>
      <c r="H17" s="127" t="s">
        <v>600</v>
      </c>
      <c r="I17" s="57" t="s">
        <v>617</v>
      </c>
      <c r="J17" s="59">
        <v>42231</v>
      </c>
      <c r="K17" s="419">
        <f>IF(J17*D17&gt;0,J17-D17, "")</f>
        <v>1</v>
      </c>
      <c r="L17" s="59"/>
      <c r="M17" s="48" t="str">
        <f>IF(L17*J17&gt;0,L17-J17, "")</f>
        <v/>
      </c>
      <c r="N17" s="135" t="str">
        <f>IF(L17*D17&gt;0,L17-D17,"" )</f>
        <v/>
      </c>
      <c r="O17" s="116"/>
      <c r="P17" s="135" t="str">
        <f>IF(O17*L17&gt;0,O17-L17,"" )</f>
        <v/>
      </c>
      <c r="Q17" s="40"/>
      <c r="R17" s="408"/>
      <c r="S17" s="60"/>
      <c r="T17" s="223"/>
      <c r="U17" s="48" t="str">
        <f>IF(Z17&lt;&gt;"X",IF(($T17*D17&gt;0),($T17-D17)/7,""),"x")</f>
        <v/>
      </c>
      <c r="V17" s="48" t="str">
        <f>IF($T17*L17&gt;0,($T17-L17)/7,"" )</f>
        <v/>
      </c>
      <c r="W17" s="48" t="str">
        <f>IF($T17*O17&gt;0,($T17-O17)/7,"" )</f>
        <v/>
      </c>
      <c r="X17" s="41" t="str">
        <f>IF($T17*S17&gt;0,($T17-S17)/7, "")</f>
        <v/>
      </c>
      <c r="Y17" s="160" t="s">
        <v>567</v>
      </c>
      <c r="Z17" s="60"/>
      <c r="AA17" s="409"/>
    </row>
    <row r="18" spans="1:27" s="8" customFormat="1">
      <c r="A18" s="288" t="s">
        <v>222</v>
      </c>
      <c r="B18" s="265" t="s">
        <v>588</v>
      </c>
      <c r="C18" s="59" t="s">
        <v>490</v>
      </c>
      <c r="D18" s="61">
        <v>42226</v>
      </c>
      <c r="E18" s="336"/>
      <c r="F18" s="116" t="s">
        <v>27</v>
      </c>
      <c r="G18" s="356"/>
      <c r="H18" s="127" t="s">
        <v>598</v>
      </c>
      <c r="I18" s="57" t="s">
        <v>589</v>
      </c>
      <c r="J18" s="59">
        <v>42227</v>
      </c>
      <c r="K18" s="135">
        <f>IF(J18*D18&gt;0,J18-D18, "")</f>
        <v>1</v>
      </c>
      <c r="L18" s="59">
        <v>42258</v>
      </c>
      <c r="M18" s="48">
        <f>IF(L18*J18&gt;0,L18-J18, "")</f>
        <v>31</v>
      </c>
      <c r="N18" s="135">
        <f>IF(L18*D18&gt;0,L18-D18,"" )</f>
        <v>32</v>
      </c>
      <c r="O18" s="116">
        <v>42265</v>
      </c>
      <c r="P18" s="134">
        <f>IF(O18*L18&gt;0,O18-L18,"" )</f>
        <v>7</v>
      </c>
      <c r="Q18" s="369"/>
      <c r="R18" s="382"/>
      <c r="S18" s="338"/>
      <c r="T18" s="220"/>
      <c r="U18" s="48" t="str">
        <f>IF(Z18&lt;&gt;"X",IF(($T18*D18&gt;0),($T18-D18)/7,""),"x")</f>
        <v/>
      </c>
      <c r="V18" s="48" t="str">
        <f>IF($T18*L18&gt;0,($T18-L18)/7,"" )</f>
        <v/>
      </c>
      <c r="W18" s="48" t="str">
        <f>IF($T18*O18&gt;0,($T18-O18)/7,"" )</f>
        <v/>
      </c>
      <c r="X18" s="41" t="str">
        <f>IF($T18*S18&gt;0,($T18-S18)/7, "")</f>
        <v/>
      </c>
      <c r="Y18" s="160" t="s">
        <v>31</v>
      </c>
      <c r="Z18" s="60"/>
      <c r="AA18" s="451"/>
    </row>
    <row r="19" spans="1:27" s="8" customFormat="1">
      <c r="A19" s="289" t="s">
        <v>222</v>
      </c>
      <c r="B19" s="263" t="s">
        <v>610</v>
      </c>
      <c r="C19" s="19" t="s">
        <v>490</v>
      </c>
      <c r="D19" s="33">
        <v>42215</v>
      </c>
      <c r="E19" s="426"/>
      <c r="F19" s="19" t="s">
        <v>27</v>
      </c>
      <c r="G19" s="354"/>
      <c r="H19" s="128" t="s">
        <v>611</v>
      </c>
      <c r="I19" s="7" t="s">
        <v>614</v>
      </c>
      <c r="J19" s="19">
        <v>42226</v>
      </c>
      <c r="K19" s="134">
        <f>IF(J19*D19&gt;0,J19-D19, "")</f>
        <v>11</v>
      </c>
      <c r="L19" s="19"/>
      <c r="M19" s="45" t="str">
        <f>IF(L19*J19&gt;0,L19-J19, "")</f>
        <v/>
      </c>
      <c r="N19" s="134" t="str">
        <f>IF(L19*D19&gt;0,L19-D19,"" )</f>
        <v/>
      </c>
      <c r="O19" s="423"/>
      <c r="P19" s="134" t="str">
        <f>IF(O19*L19&gt;0,O19-L19,"" )</f>
        <v/>
      </c>
      <c r="Q19" s="368"/>
      <c r="R19" s="382"/>
      <c r="S19" s="334"/>
      <c r="T19" s="220"/>
      <c r="U19" s="45" t="str">
        <f>IF(Z19&lt;&gt;"X",IF(($T19*D19&gt;0),($T19-D19)/7,""),"x")</f>
        <v/>
      </c>
      <c r="V19" s="45" t="str">
        <f>IF($T19*L19&gt;0,($T19-L19)/7,"" )</f>
        <v/>
      </c>
      <c r="W19" s="45" t="str">
        <f>IF($T19*O19&gt;0,($T19-O19)/7,"" )</f>
        <v/>
      </c>
      <c r="X19" s="41" t="str">
        <f>IF($T19*S19&gt;0,($T19-S19)/7, "")</f>
        <v/>
      </c>
      <c r="Y19" s="161" t="s">
        <v>47</v>
      </c>
      <c r="Z19" s="28"/>
      <c r="AA19" s="437"/>
    </row>
    <row r="20" spans="1:27" s="8" customFormat="1">
      <c r="A20" s="289" t="s">
        <v>222</v>
      </c>
      <c r="B20" s="263" t="s">
        <v>599</v>
      </c>
      <c r="C20" s="258"/>
      <c r="D20" s="33">
        <v>42223</v>
      </c>
      <c r="E20" s="334"/>
      <c r="F20" s="19" t="s">
        <v>531</v>
      </c>
      <c r="G20" s="354"/>
      <c r="H20" s="128" t="s">
        <v>600</v>
      </c>
      <c r="I20" s="7" t="s">
        <v>604</v>
      </c>
      <c r="J20" s="19">
        <v>42224</v>
      </c>
      <c r="K20" s="134">
        <f>IF(J20*D20&gt;0,J20-D20, "")</f>
        <v>1</v>
      </c>
      <c r="L20" s="19">
        <v>42256</v>
      </c>
      <c r="M20" s="45">
        <f>IF(L20*J20&gt;0,L20-J20, "")</f>
        <v>32</v>
      </c>
      <c r="N20" s="134">
        <f>IF(L20*D20&gt;0,L20-D20,"" )</f>
        <v>33</v>
      </c>
      <c r="O20" s="115">
        <v>42264</v>
      </c>
      <c r="P20" s="134">
        <f>IF(O20*L20&gt;0,O20-L20,"" )</f>
        <v>8</v>
      </c>
      <c r="Q20" s="368"/>
      <c r="R20" s="382"/>
      <c r="S20" s="334"/>
      <c r="T20" s="220"/>
      <c r="U20" s="45" t="str">
        <f>IF(Z20&lt;&gt;"X",IF(($T20*D20&gt;0),($T20-D20)/7,""),"x")</f>
        <v/>
      </c>
      <c r="V20" s="45" t="str">
        <f>IF($T20*L20&gt;0,($T20-L20)/7,"" )</f>
        <v/>
      </c>
      <c r="W20" s="45" t="str">
        <f>IF($T20*O20&gt;0,($T20-O20)/7,"" )</f>
        <v/>
      </c>
      <c r="X20" s="41" t="str">
        <f>IF($T20*S20&gt;0,($T20-S20)/7, "")</f>
        <v/>
      </c>
      <c r="Y20" s="161" t="s">
        <v>580</v>
      </c>
      <c r="Z20" s="28"/>
      <c r="AA20" s="248"/>
    </row>
    <row r="21" spans="1:27" s="8" customFormat="1">
      <c r="A21" s="289" t="s">
        <v>222</v>
      </c>
      <c r="B21" s="263" t="s">
        <v>607</v>
      </c>
      <c r="C21" s="19" t="s">
        <v>147</v>
      </c>
      <c r="D21" s="33">
        <v>42213</v>
      </c>
      <c r="E21" s="427"/>
      <c r="F21" s="115" t="s">
        <v>213</v>
      </c>
      <c r="G21" s="354"/>
      <c r="H21" s="128" t="s">
        <v>598</v>
      </c>
      <c r="I21" s="7" t="s">
        <v>608</v>
      </c>
      <c r="J21" s="19">
        <v>42215</v>
      </c>
      <c r="K21" s="134">
        <f>IF(J21*D21&gt;0,J21-D21, "")</f>
        <v>2</v>
      </c>
      <c r="L21" s="19">
        <v>42228</v>
      </c>
      <c r="M21" s="45">
        <f>IF(L21*J21&gt;0,L21-J21, "")</f>
        <v>13</v>
      </c>
      <c r="N21" s="134">
        <f>IF(L21*D21&gt;0,L21-D21,"" )</f>
        <v>15</v>
      </c>
      <c r="O21" s="115">
        <v>42241</v>
      </c>
      <c r="P21" s="134">
        <f>IF(O21*L21&gt;0,O21-L21,"" )</f>
        <v>13</v>
      </c>
      <c r="Q21" s="368"/>
      <c r="R21" s="382"/>
      <c r="S21" s="334"/>
      <c r="T21" s="220"/>
      <c r="U21" s="45" t="str">
        <f>IF(Z21&lt;&gt;"X",IF(($T21*D21&gt;0),($T21-D21)/7,""),"x")</f>
        <v/>
      </c>
      <c r="V21" s="45" t="str">
        <f>IF($T21*L21&gt;0,($T21-L21)/7,"" )</f>
        <v/>
      </c>
      <c r="W21" s="45" t="str">
        <f>IF($T21*O21&gt;0,($T21-O21)/7,"" )</f>
        <v/>
      </c>
      <c r="X21" s="41" t="str">
        <f>IF($T21*S21&gt;0,($T21-S21)/7, "")</f>
        <v/>
      </c>
      <c r="Y21" s="161" t="s">
        <v>47</v>
      </c>
      <c r="Z21" s="28"/>
      <c r="AA21" s="248"/>
    </row>
    <row r="22" spans="1:27" s="8" customFormat="1">
      <c r="A22" s="288" t="s">
        <v>238</v>
      </c>
      <c r="B22" s="265" t="s">
        <v>563</v>
      </c>
      <c r="C22" s="257"/>
      <c r="D22" s="61">
        <v>42202</v>
      </c>
      <c r="E22" s="338"/>
      <c r="F22" s="116" t="s">
        <v>531</v>
      </c>
      <c r="G22" s="356"/>
      <c r="H22" s="127" t="s">
        <v>531</v>
      </c>
      <c r="I22" s="57" t="s">
        <v>577</v>
      </c>
      <c r="J22" s="59">
        <v>42211</v>
      </c>
      <c r="K22" s="135">
        <f>IF(J22*D22&gt;0,J22-D22, "")</f>
        <v>9</v>
      </c>
      <c r="L22" s="59"/>
      <c r="M22" s="48" t="str">
        <f>IF(L22*J22&gt;0,L22-J22, "")</f>
        <v/>
      </c>
      <c r="N22" s="135" t="str">
        <f>IF(L22*D22&gt;0,L22-D22,"" )</f>
        <v/>
      </c>
      <c r="O22" s="116"/>
      <c r="P22" s="135" t="str">
        <f>IF(O22*L22&gt;0,O22-L22,"" )</f>
        <v/>
      </c>
      <c r="Q22" s="369"/>
      <c r="R22" s="382"/>
      <c r="S22" s="338"/>
      <c r="T22" s="219"/>
      <c r="U22" s="48" t="str">
        <f>IF(Z22&lt;&gt;"X",IF(($T22*D22&gt;0),($T22-D22)/7,""),"x")</f>
        <v/>
      </c>
      <c r="V22" s="48" t="str">
        <f>IF($T22*L22&gt;0,($T22-L22)/7,"" )</f>
        <v/>
      </c>
      <c r="W22" s="48" t="str">
        <f>IF($T22*O22&gt;0,($T22-O22)/7,"" )</f>
        <v/>
      </c>
      <c r="X22" s="41" t="str">
        <f>IF($T22*S22&gt;0,($T22-S22)/7, "")</f>
        <v/>
      </c>
      <c r="Y22" s="160" t="s">
        <v>31</v>
      </c>
      <c r="Z22" s="60"/>
      <c r="AA22" s="249"/>
    </row>
    <row r="23" spans="1:27" s="8" customFormat="1">
      <c r="A23" s="302" t="s">
        <v>222</v>
      </c>
      <c r="B23" s="440" t="s">
        <v>573</v>
      </c>
      <c r="C23" s="307" t="s">
        <v>155</v>
      </c>
      <c r="D23" s="304">
        <v>42204</v>
      </c>
      <c r="E23" s="428"/>
      <c r="F23" s="311" t="s">
        <v>531</v>
      </c>
      <c r="G23" s="350"/>
      <c r="H23" s="308" t="s">
        <v>598</v>
      </c>
      <c r="I23" s="306" t="s">
        <v>572</v>
      </c>
      <c r="J23" s="307">
        <v>42209</v>
      </c>
      <c r="K23" s="309">
        <f>IF(J23*D23&gt;0,J23-D23, "")</f>
        <v>5</v>
      </c>
      <c r="L23" s="307">
        <v>42235</v>
      </c>
      <c r="M23" s="315">
        <f>IF(L23*J23&gt;0,L23-J23, "")</f>
        <v>26</v>
      </c>
      <c r="N23" s="309">
        <f>IF(L23*D23&gt;0,L23-D23,"" )</f>
        <v>31</v>
      </c>
      <c r="O23" s="311"/>
      <c r="P23" s="309" t="str">
        <f>IF(O23*L23&gt;0,O23-L23,"" )</f>
        <v/>
      </c>
      <c r="Q23" s="367"/>
      <c r="R23" s="383"/>
      <c r="S23" s="329"/>
      <c r="T23" s="313"/>
      <c r="U23" s="315" t="str">
        <f>IF(Z23&lt;&gt;"X",IF(($T23*D23&gt;0),($T23-D23)/7,""),"x")</f>
        <v/>
      </c>
      <c r="V23" s="315" t="str">
        <f>IF($T23*L23&gt;0,($T23-L23)/7,"" )</f>
        <v/>
      </c>
      <c r="W23" s="315" t="str">
        <f>IF($T23*O23&gt;0,($T23-O23)/7,"" )</f>
        <v/>
      </c>
      <c r="X23" s="312" t="str">
        <f>IF($T23*S23&gt;0,($T23-S23)/7, "")</f>
        <v/>
      </c>
      <c r="Y23" s="314" t="s">
        <v>401</v>
      </c>
      <c r="Z23" s="305"/>
      <c r="AA23" s="395"/>
    </row>
    <row r="24" spans="1:27" s="8" customFormat="1">
      <c r="A24" s="288" t="s">
        <v>222</v>
      </c>
      <c r="B24" s="265" t="s">
        <v>560</v>
      </c>
      <c r="C24" s="59" t="s">
        <v>147</v>
      </c>
      <c r="D24" s="61">
        <v>42205</v>
      </c>
      <c r="E24" s="338"/>
      <c r="F24" s="116" t="s">
        <v>531</v>
      </c>
      <c r="G24" s="59"/>
      <c r="H24" s="127" t="s">
        <v>531</v>
      </c>
      <c r="I24" s="57" t="s">
        <v>572</v>
      </c>
      <c r="J24" s="59">
        <v>42209</v>
      </c>
      <c r="K24" s="135">
        <f>IF(J24*D24&gt;0,J24-D24, "")</f>
        <v>4</v>
      </c>
      <c r="L24" s="59"/>
      <c r="M24" s="48" t="str">
        <f>IF(L24*J24&gt;0,L24-J24, "")</f>
        <v/>
      </c>
      <c r="N24" s="135" t="str">
        <f>IF(L24*D24&gt;0,L24-D24,"" )</f>
        <v/>
      </c>
      <c r="O24" s="116"/>
      <c r="P24" s="135" t="str">
        <f>IF(O24*L24&gt;0,O24-L24,"" )</f>
        <v/>
      </c>
      <c r="Q24" s="369"/>
      <c r="R24" s="382"/>
      <c r="S24" s="338"/>
      <c r="T24" s="219"/>
      <c r="U24" s="48" t="str">
        <f>IF(Z24&lt;&gt;"X",IF(($T24*D24&gt;0),($T24-D24)/7,""),"x")</f>
        <v/>
      </c>
      <c r="V24" s="48" t="str">
        <f>IF($T24*L24&gt;0,($T24-L24)/7,"" )</f>
        <v/>
      </c>
      <c r="W24" s="48" t="str">
        <f>IF($T24*O24&gt;0,($T24-O24)/7,"" )</f>
        <v/>
      </c>
      <c r="X24" s="41" t="str">
        <f>IF($T24*S24&gt;0,($T24-S24)/7, "")</f>
        <v/>
      </c>
      <c r="Y24" s="160" t="s">
        <v>31</v>
      </c>
      <c r="Z24" s="60"/>
      <c r="AA24" s="249"/>
    </row>
    <row r="25" spans="1:27" s="58" customFormat="1">
      <c r="A25" s="288" t="s">
        <v>595</v>
      </c>
      <c r="B25" s="265" t="s">
        <v>596</v>
      </c>
      <c r="C25" s="59" t="s">
        <v>150</v>
      </c>
      <c r="D25" s="61">
        <v>42188</v>
      </c>
      <c r="E25" s="338"/>
      <c r="F25" s="116" t="s">
        <v>531</v>
      </c>
      <c r="G25" s="59"/>
      <c r="H25" s="127"/>
      <c r="I25" s="57" t="s">
        <v>597</v>
      </c>
      <c r="J25" s="59">
        <v>42207</v>
      </c>
      <c r="K25" s="135">
        <f>IF(J25*D25&gt;0,J25-D25, "")</f>
        <v>19</v>
      </c>
      <c r="L25" s="59"/>
      <c r="M25" s="48" t="str">
        <f>IF(L25*J25&gt;0,L25-J25, "")</f>
        <v/>
      </c>
      <c r="N25" s="135" t="str">
        <f>IF(L25*D25&gt;0,L25-D25,"" )</f>
        <v/>
      </c>
      <c r="O25" s="116"/>
      <c r="P25" s="135" t="str">
        <f>IF(O25*L25&gt;0,O25-L25,"" )</f>
        <v/>
      </c>
      <c r="Q25" s="369"/>
      <c r="R25" s="382"/>
      <c r="S25" s="338"/>
      <c r="T25" s="219"/>
      <c r="U25" s="48" t="str">
        <f>IF(Z25&lt;&gt;"X",IF(($T25*D25&gt;0),($T25-D25)/7,""),"x")</f>
        <v/>
      </c>
      <c r="V25" s="48" t="str">
        <f>IF($T25*L25&gt;0,($T25-L25)/7,"" )</f>
        <v/>
      </c>
      <c r="W25" s="48" t="str">
        <f>IF($T25*O25&gt;0,($T25-O25)/7,"" )</f>
        <v/>
      </c>
      <c r="X25" s="41" t="str">
        <f>IF($T25*S25&gt;0,($T25-S25)/7, "")</f>
        <v/>
      </c>
      <c r="Y25" s="160" t="s">
        <v>31</v>
      </c>
      <c r="Z25" s="60"/>
      <c r="AA25" s="249"/>
    </row>
    <row r="26" spans="1:27" s="8" customFormat="1">
      <c r="A26" s="302" t="s">
        <v>222</v>
      </c>
      <c r="B26" s="440" t="s">
        <v>561</v>
      </c>
      <c r="C26" s="307" t="s">
        <v>155</v>
      </c>
      <c r="D26" s="304">
        <v>42204</v>
      </c>
      <c r="E26" s="428"/>
      <c r="F26" s="311" t="s">
        <v>531</v>
      </c>
      <c r="G26" s="350"/>
      <c r="H26" s="308" t="s">
        <v>531</v>
      </c>
      <c r="I26" s="306" t="s">
        <v>562</v>
      </c>
      <c r="J26" s="307">
        <v>42204</v>
      </c>
      <c r="K26" s="419">
        <f>IF(J26*D26&gt;0,J26-D26, "")</f>
        <v>0</v>
      </c>
      <c r="L26" s="307">
        <v>42221</v>
      </c>
      <c r="M26" s="315">
        <f>IF(L26*J26&gt;0,L26-J26, "")</f>
        <v>17</v>
      </c>
      <c r="N26" s="309">
        <f>IF(L26*D26&gt;0,L26-D26,"" )</f>
        <v>17</v>
      </c>
      <c r="O26" s="311">
        <v>42236</v>
      </c>
      <c r="P26" s="309">
        <f>IF(O26*L26&gt;0,O26-L26,"" )</f>
        <v>15</v>
      </c>
      <c r="Q26" s="367"/>
      <c r="R26" s="383"/>
      <c r="S26" s="329"/>
      <c r="T26" s="313"/>
      <c r="U26" s="315" t="str">
        <f>IF(Z26&lt;&gt;"X",IF(($T26*D26&gt;0),($T26-D26)/7,""),"x")</f>
        <v/>
      </c>
      <c r="V26" s="315" t="str">
        <f>IF($T26*L26&gt;0,($T26-L26)/7,"" )</f>
        <v/>
      </c>
      <c r="W26" s="315" t="str">
        <f>IF($T26*O26&gt;0,($T26-O26)/7,"" )</f>
        <v/>
      </c>
      <c r="X26" s="312" t="str">
        <f>IF($T26*S26&gt;0,($T26-S26)/7, "")</f>
        <v/>
      </c>
      <c r="Y26" s="314" t="s">
        <v>401</v>
      </c>
      <c r="Z26" s="305"/>
      <c r="AA26" s="395"/>
    </row>
    <row r="27" spans="1:27" s="58" customFormat="1">
      <c r="A27" s="288" t="s">
        <v>237</v>
      </c>
      <c r="B27" s="265" t="s">
        <v>557</v>
      </c>
      <c r="C27" s="59" t="s">
        <v>539</v>
      </c>
      <c r="D27" s="61">
        <v>42196</v>
      </c>
      <c r="E27" s="338"/>
      <c r="F27" s="116" t="s">
        <v>213</v>
      </c>
      <c r="G27" s="59"/>
      <c r="H27" s="127" t="s">
        <v>598</v>
      </c>
      <c r="I27" s="57" t="s">
        <v>558</v>
      </c>
      <c r="J27" s="59">
        <v>42198</v>
      </c>
      <c r="K27" s="135">
        <f>IF(J27*D27&gt;0,J27-D27, "")</f>
        <v>2</v>
      </c>
      <c r="L27" s="59">
        <v>42227</v>
      </c>
      <c r="M27" s="48">
        <f>IF(L27*J27&gt;0,L27-J27, "")</f>
        <v>29</v>
      </c>
      <c r="N27" s="135">
        <f>IF(L27*D27&gt;0,L27-D27,"" )</f>
        <v>31</v>
      </c>
      <c r="O27" s="116">
        <v>42235</v>
      </c>
      <c r="P27" s="135">
        <f>IF(O27*L27&gt;0,O27-L27,"" )</f>
        <v>8</v>
      </c>
      <c r="Q27" s="369"/>
      <c r="R27" s="382"/>
      <c r="S27" s="338"/>
      <c r="T27" s="299">
        <v>42277</v>
      </c>
      <c r="U27" s="48">
        <f>IF(Z27&lt;&gt;"X",IF(($T27*D27&gt;0),($T27-D27)/7,""),"x")</f>
        <v>11.571428571428571</v>
      </c>
      <c r="V27" s="48">
        <f>IF($T27*L27&gt;0,($T27-L27)/7,"" )</f>
        <v>7.1428571428571432</v>
      </c>
      <c r="W27" s="48">
        <f>IF($T27*O27&gt;0,($T27-O27)/7,"" )</f>
        <v>6</v>
      </c>
      <c r="X27" s="41" t="str">
        <f>IF($T27*S27&gt;0,($T27-S27)/7, "")</f>
        <v/>
      </c>
      <c r="Y27" s="160" t="s">
        <v>31</v>
      </c>
      <c r="Z27" s="60"/>
      <c r="AA27" s="249"/>
    </row>
    <row r="28" spans="1:27" s="58" customFormat="1">
      <c r="A28" s="278" t="s">
        <v>222</v>
      </c>
      <c r="B28" s="264" t="s">
        <v>616</v>
      </c>
      <c r="C28" s="277" t="s">
        <v>159</v>
      </c>
      <c r="D28" s="36">
        <v>42194</v>
      </c>
      <c r="E28" s="30"/>
      <c r="F28" s="21" t="s">
        <v>213</v>
      </c>
      <c r="G28" s="21"/>
      <c r="H28" s="130" t="s">
        <v>590</v>
      </c>
      <c r="I28" s="12" t="s">
        <v>615</v>
      </c>
      <c r="J28" s="21">
        <v>42198</v>
      </c>
      <c r="K28" s="133">
        <f>IF(J28*D28&gt;0,J28-D28, "")</f>
        <v>4</v>
      </c>
      <c r="L28" s="21">
        <v>42209</v>
      </c>
      <c r="M28" s="91">
        <f>IF(L28*J28&gt;0,L28-J28, "")</f>
        <v>11</v>
      </c>
      <c r="N28" s="133">
        <f>IF(L28*D28&gt;0,L28-D28,"" )</f>
        <v>15</v>
      </c>
      <c r="O28" s="95">
        <v>42230</v>
      </c>
      <c r="P28" s="133">
        <f>IF(O28*L28&gt;0,O28-L28,"" )</f>
        <v>21</v>
      </c>
      <c r="Q28" s="42"/>
      <c r="R28" s="408"/>
      <c r="S28" s="30"/>
      <c r="T28" s="439">
        <v>42277</v>
      </c>
      <c r="U28" s="91">
        <f>IF(Z28&lt;&gt;"X",IF(($T28*D28&gt;0),($T28-D28)/7,""),"x")</f>
        <v>11.857142857142858</v>
      </c>
      <c r="V28" s="91">
        <f>IF($T28*L28&gt;0,($T28-L28)/7,"" )</f>
        <v>9.7142857142857135</v>
      </c>
      <c r="W28" s="91">
        <f>IF($T28*O28&gt;0,($T28-O28)/7,"" )</f>
        <v>6.7142857142857144</v>
      </c>
      <c r="X28" s="42" t="str">
        <f>IF($T28*S28&gt;0,($T28-S28)/7, "")</f>
        <v/>
      </c>
      <c r="Y28" s="168" t="s">
        <v>50</v>
      </c>
      <c r="Z28" s="424"/>
      <c r="AA28" s="249"/>
    </row>
    <row r="29" spans="1:27" s="8" customFormat="1">
      <c r="A29" s="289" t="s">
        <v>553</v>
      </c>
      <c r="B29" s="263" t="s">
        <v>551</v>
      </c>
      <c r="C29" s="19" t="s">
        <v>554</v>
      </c>
      <c r="D29" s="33">
        <v>42191</v>
      </c>
      <c r="E29" s="334"/>
      <c r="F29" s="19" t="s">
        <v>531</v>
      </c>
      <c r="G29" s="354"/>
      <c r="H29" s="128" t="s">
        <v>590</v>
      </c>
      <c r="I29" s="7" t="s">
        <v>552</v>
      </c>
      <c r="J29" s="19">
        <v>42193</v>
      </c>
      <c r="K29" s="134">
        <f>IF(J29*D29&gt;0,J29-D29, "")</f>
        <v>2</v>
      </c>
      <c r="L29" s="19">
        <v>42210</v>
      </c>
      <c r="M29" s="45">
        <f>IF(L29*J29&gt;0,L29-J29, "")</f>
        <v>17</v>
      </c>
      <c r="N29" s="134">
        <f>IF(L29*D29&gt;0,L29-D29,"" )</f>
        <v>19</v>
      </c>
      <c r="O29" s="423">
        <v>42229</v>
      </c>
      <c r="P29" s="134">
        <f>IF(O29*L29&gt;0,O29-L29,"" )</f>
        <v>19</v>
      </c>
      <c r="Q29" s="368"/>
      <c r="R29" s="382"/>
      <c r="S29" s="334"/>
      <c r="T29" s="220"/>
      <c r="U29" s="45" t="str">
        <f>IF(Z29&lt;&gt;"X",IF(($T29*D29&gt;0),($T29-D29)/7,""),"x")</f>
        <v/>
      </c>
      <c r="V29" s="45" t="str">
        <f>IF($T29*L29&gt;0,($T29-L29)/7,"" )</f>
        <v/>
      </c>
      <c r="W29" s="45" t="str">
        <f>IF($T29*O29&gt;0,($T29-O29)/7,"" )</f>
        <v/>
      </c>
      <c r="X29" s="41" t="str">
        <f>IF($T29*S29&gt;0,($T29-S29)/7, "")</f>
        <v/>
      </c>
      <c r="Y29" s="161" t="s">
        <v>47</v>
      </c>
      <c r="Z29" s="28"/>
      <c r="AA29" s="248"/>
    </row>
    <row r="30" spans="1:27" s="8" customFormat="1">
      <c r="A30" s="289" t="s">
        <v>222</v>
      </c>
      <c r="B30" s="263" t="s">
        <v>571</v>
      </c>
      <c r="C30" s="19" t="s">
        <v>490</v>
      </c>
      <c r="D30" s="33">
        <v>42186</v>
      </c>
      <c r="E30" s="334"/>
      <c r="F30" s="19" t="s">
        <v>213</v>
      </c>
      <c r="G30" s="354"/>
      <c r="H30" s="128" t="s">
        <v>590</v>
      </c>
      <c r="I30" s="7" t="s">
        <v>549</v>
      </c>
      <c r="J30" s="19">
        <v>42192</v>
      </c>
      <c r="K30" s="134">
        <f>IF(J30*D30&gt;0,J30-D30, "")</f>
        <v>6</v>
      </c>
      <c r="L30" s="19">
        <v>42203</v>
      </c>
      <c r="M30" s="45">
        <f>IF(L30*J30&gt;0,L30-J30, "")</f>
        <v>11</v>
      </c>
      <c r="N30" s="134">
        <f>IF(L30*D30&gt;0,L30-D30,"" )</f>
        <v>17</v>
      </c>
      <c r="O30" s="423">
        <v>42207</v>
      </c>
      <c r="P30" s="134">
        <f>IF(O30*L30&gt;0,O30-L30,"" )</f>
        <v>4</v>
      </c>
      <c r="Q30" s="368"/>
      <c r="R30" s="382"/>
      <c r="S30" s="334"/>
      <c r="T30" s="224">
        <v>42269</v>
      </c>
      <c r="U30" s="45">
        <f>IF(Z30&lt;&gt;"X",IF(($T30*D30&gt;0),($T30-D30)/7,""),"x")</f>
        <v>11.857142857142858</v>
      </c>
      <c r="V30" s="45">
        <f>IF($T30*L30&gt;0,($T30-L30)/7,"" )</f>
        <v>9.4285714285714288</v>
      </c>
      <c r="W30" s="45">
        <f>IF($T30*O30&gt;0,($T30-O30)/7,"" )</f>
        <v>8.8571428571428577</v>
      </c>
      <c r="X30" s="41" t="str">
        <f>IF($T30*S30&gt;0,($T30-S30)/7, "")</f>
        <v/>
      </c>
      <c r="Y30" s="161" t="s">
        <v>47</v>
      </c>
      <c r="Z30" s="28"/>
      <c r="AA30" s="248"/>
    </row>
    <row r="31" spans="1:27" s="58" customFormat="1">
      <c r="A31" s="289" t="s">
        <v>237</v>
      </c>
      <c r="B31" s="263" t="s">
        <v>548</v>
      </c>
      <c r="C31" s="19" t="s">
        <v>154</v>
      </c>
      <c r="D31" s="33">
        <v>42187</v>
      </c>
      <c r="E31" s="426"/>
      <c r="F31" s="19" t="s">
        <v>213</v>
      </c>
      <c r="G31" s="354"/>
      <c r="H31" s="128" t="s">
        <v>537</v>
      </c>
      <c r="I31" s="7" t="s">
        <v>549</v>
      </c>
      <c r="J31" s="19">
        <v>42191</v>
      </c>
      <c r="K31" s="134">
        <f>IF(J31*D31&gt;0,J31-D31, "")</f>
        <v>4</v>
      </c>
      <c r="L31" s="19">
        <v>42203</v>
      </c>
      <c r="M31" s="45">
        <f>IF(L31*J31&gt;0,L31-J31, "")</f>
        <v>12</v>
      </c>
      <c r="N31" s="134">
        <f>IF(L31*D31&gt;0,L31-D31,"" )</f>
        <v>16</v>
      </c>
      <c r="O31" s="115">
        <v>42209</v>
      </c>
      <c r="P31" s="134">
        <f>IF(O31*L31&gt;0,O31-L31,"" )</f>
        <v>6</v>
      </c>
      <c r="Q31" s="368"/>
      <c r="R31" s="382"/>
      <c r="S31" s="334"/>
      <c r="T31" s="224">
        <v>42277</v>
      </c>
      <c r="U31" s="45">
        <f>IF(Z31&lt;&gt;"X",IF(($T31*D31&gt;0),($T31-D31)/7,""),"x")</f>
        <v>12.857142857142858</v>
      </c>
      <c r="V31" s="45">
        <f>IF($T31*L31&gt;0,($T31-L31)/7,"" )</f>
        <v>10.571428571428571</v>
      </c>
      <c r="W31" s="45">
        <f>IF($T31*O31&gt;0,($T31-O31)/7,"" )</f>
        <v>9.7142857142857135</v>
      </c>
      <c r="X31" s="41" t="str">
        <f>IF($T31*S31&gt;0,($T31-S31)/7, "")</f>
        <v/>
      </c>
      <c r="Y31" s="161" t="s">
        <v>47</v>
      </c>
      <c r="Z31" s="28"/>
      <c r="AA31" s="248"/>
    </row>
    <row r="32" spans="1:27" s="58" customFormat="1">
      <c r="A32" s="288" t="s">
        <v>222</v>
      </c>
      <c r="B32" s="265" t="s">
        <v>543</v>
      </c>
      <c r="C32" s="59" t="s">
        <v>159</v>
      </c>
      <c r="D32" s="61">
        <v>42181</v>
      </c>
      <c r="E32" s="116"/>
      <c r="F32" s="116" t="s">
        <v>537</v>
      </c>
      <c r="G32" s="59"/>
      <c r="H32" s="127" t="s">
        <v>531</v>
      </c>
      <c r="I32" s="57" t="s">
        <v>538</v>
      </c>
      <c r="J32" s="59">
        <v>42184</v>
      </c>
      <c r="K32" s="135">
        <f>IF(J32*D32&gt;0,J32-D32, "")</f>
        <v>3</v>
      </c>
      <c r="L32" s="59">
        <v>42227</v>
      </c>
      <c r="M32" s="48">
        <f>IF(L32*J32&gt;0,L32-J32, "")</f>
        <v>43</v>
      </c>
      <c r="N32" s="135">
        <f>IF(L32*D32&gt;0,L32-D32,"" )</f>
        <v>46</v>
      </c>
      <c r="O32" s="116">
        <v>42230</v>
      </c>
      <c r="P32" s="135">
        <f>IF(O32*L32&gt;0,O32-L32,"" )</f>
        <v>3</v>
      </c>
      <c r="Q32" s="40"/>
      <c r="R32" s="408"/>
      <c r="S32" s="60"/>
      <c r="T32" s="299">
        <v>42279</v>
      </c>
      <c r="U32" s="48">
        <f>IF(Z32&lt;&gt;"X",IF(($T32*D32&gt;0),($T32-D32)/7,""),"x")</f>
        <v>14</v>
      </c>
      <c r="V32" s="48">
        <f>IF($T32*L32&gt;0,($T32-L32)/7,"" )</f>
        <v>7.4285714285714288</v>
      </c>
      <c r="W32" s="48">
        <f>IF($T32*O32&gt;0,($T32-O32)/7,"" )</f>
        <v>7</v>
      </c>
      <c r="X32" s="41" t="str">
        <f>IF($T32*S32&gt;0,($T32-S32)/7, "")</f>
        <v/>
      </c>
      <c r="Y32" s="160" t="s">
        <v>567</v>
      </c>
      <c r="Z32" s="60"/>
      <c r="AA32" s="409" t="s">
        <v>568</v>
      </c>
    </row>
    <row r="33" spans="1:27" s="8" customFormat="1">
      <c r="A33" s="289" t="s">
        <v>222</v>
      </c>
      <c r="B33" s="263" t="s">
        <v>546</v>
      </c>
      <c r="C33" s="19" t="s">
        <v>147</v>
      </c>
      <c r="D33" s="33">
        <v>42004</v>
      </c>
      <c r="E33" s="115"/>
      <c r="F33" s="19" t="s">
        <v>204</v>
      </c>
      <c r="G33" s="19"/>
      <c r="H33" s="128" t="s">
        <v>204</v>
      </c>
      <c r="I33" s="7" t="s">
        <v>468</v>
      </c>
      <c r="J33" s="19">
        <v>42172</v>
      </c>
      <c r="K33" s="134">
        <f>IF(J33*D33&gt;0,J33-D33, "")</f>
        <v>168</v>
      </c>
      <c r="L33" s="19">
        <v>42173</v>
      </c>
      <c r="M33" s="45">
        <f>IF(L33*J33&gt;0,L33-J33, "")</f>
        <v>1</v>
      </c>
      <c r="N33" s="134">
        <f>IF(L33*D33&gt;0,L33-D33,"" )</f>
        <v>169</v>
      </c>
      <c r="O33" s="115">
        <v>42177</v>
      </c>
      <c r="P33" s="134">
        <f>IF(O33*L33&gt;0,O33-L33,"" )</f>
        <v>4</v>
      </c>
      <c r="Q33" s="368"/>
      <c r="R33" s="382"/>
      <c r="S33" s="334"/>
      <c r="T33" s="224">
        <v>42251</v>
      </c>
      <c r="U33" s="45">
        <f>IF(Z33&lt;&gt;"X",IF(($T33*D33&gt;0),($T33-D33)/7,""),"x")</f>
        <v>35.285714285714285</v>
      </c>
      <c r="V33" s="45">
        <f>IF($T33*L33&gt;0,($T33-L33)/7,"" )</f>
        <v>11.142857142857142</v>
      </c>
      <c r="W33" s="45">
        <f>IF($T33*O33&gt;0,($T33-O33)/7,"" )</f>
        <v>10.571428571428571</v>
      </c>
      <c r="X33" s="41" t="str">
        <f>IF($T33*S33&gt;0,($T33-S33)/7, "")</f>
        <v/>
      </c>
      <c r="Y33" s="161" t="s">
        <v>47</v>
      </c>
      <c r="Z33" s="28"/>
      <c r="AA33" s="248"/>
    </row>
    <row r="34" spans="1:27" s="8" customFormat="1">
      <c r="A34" s="289" t="s">
        <v>222</v>
      </c>
      <c r="B34" s="263" t="s">
        <v>530</v>
      </c>
      <c r="C34" s="258"/>
      <c r="D34" s="33">
        <v>42133</v>
      </c>
      <c r="E34" s="333"/>
      <c r="F34" s="115" t="s">
        <v>531</v>
      </c>
      <c r="G34" s="354"/>
      <c r="H34" s="128" t="s">
        <v>453</v>
      </c>
      <c r="I34" s="7" t="s">
        <v>532</v>
      </c>
      <c r="J34" s="19">
        <v>42163</v>
      </c>
      <c r="K34" s="134">
        <f>IF(J34*D34&gt;0,J34-D34, "")</f>
        <v>30</v>
      </c>
      <c r="L34" s="19"/>
      <c r="M34" s="45" t="str">
        <f>IF(L34*J34&gt;0,L34-J34, "")</f>
        <v/>
      </c>
      <c r="N34" s="134" t="str">
        <f>IF(L34*D34&gt;0,L34-D34,"" )</f>
        <v/>
      </c>
      <c r="O34" s="115"/>
      <c r="P34" s="134" t="str">
        <f>IF(O34*L34&gt;0,O34-L34,"" )</f>
        <v/>
      </c>
      <c r="Q34" s="368"/>
      <c r="R34" s="382"/>
      <c r="S34" s="334"/>
      <c r="T34" s="220"/>
      <c r="U34" s="45" t="str">
        <f>IF(Z34&lt;&gt;"X",IF(($T34*D34&gt;0),($T34-D34)/7,""),"x")</f>
        <v/>
      </c>
      <c r="V34" s="45" t="str">
        <f>IF($T34*L34&gt;0,($T34-L34)/7,"" )</f>
        <v/>
      </c>
      <c r="W34" s="45" t="str">
        <f>IF($T34*O34&gt;0,($T34-O34)/7,"" )</f>
        <v/>
      </c>
      <c r="X34" s="41" t="str">
        <f>IF($T34*S34&gt;0,($T34-S34)/7, "")</f>
        <v/>
      </c>
      <c r="Y34" s="161" t="s">
        <v>47</v>
      </c>
      <c r="Z34" s="28"/>
      <c r="AA34" s="248"/>
    </row>
    <row r="35" spans="1:27" s="8" customFormat="1">
      <c r="A35" s="278" t="s">
        <v>222</v>
      </c>
      <c r="B35" s="264" t="s">
        <v>270</v>
      </c>
      <c r="C35" s="67" t="s">
        <v>160</v>
      </c>
      <c r="D35" s="36">
        <v>42080</v>
      </c>
      <c r="E35" s="335"/>
      <c r="F35" s="21" t="s">
        <v>213</v>
      </c>
      <c r="G35" s="355"/>
      <c r="H35" s="130" t="s">
        <v>213</v>
      </c>
      <c r="I35" s="12" t="s">
        <v>496</v>
      </c>
      <c r="J35" s="21">
        <v>42158</v>
      </c>
      <c r="K35" s="133">
        <f>IF(J35*D35&gt;0,J35-D35, "")</f>
        <v>78</v>
      </c>
      <c r="L35" s="21">
        <v>42187</v>
      </c>
      <c r="M35" s="91">
        <f>IF(L35*J35&gt;0,L35-J35, "")</f>
        <v>29</v>
      </c>
      <c r="N35" s="133">
        <f>IF(L35*D35&gt;0,L35-D35,"" )</f>
        <v>107</v>
      </c>
      <c r="O35" s="95">
        <v>42207</v>
      </c>
      <c r="P35" s="133">
        <f>IF(O35*L35&gt;0,O35-L35,"" )</f>
        <v>20</v>
      </c>
      <c r="Q35" s="366"/>
      <c r="R35" s="382"/>
      <c r="S35" s="335"/>
      <c r="T35" s="439">
        <v>42275</v>
      </c>
      <c r="U35" s="91" t="str">
        <f>IF(Z35&lt;&gt;"X",IF(($T35*D35&gt;0),($T35-D35)/7,""),"x")</f>
        <v>x</v>
      </c>
      <c r="V35" s="91">
        <f>IF($T35*L35&gt;0,($T35-L35)/7,"" )</f>
        <v>12.571428571428571</v>
      </c>
      <c r="W35" s="91">
        <f>IF($T35*O35&gt;0,($T35-O35)/7,"" )</f>
        <v>9.7142857142857135</v>
      </c>
      <c r="X35" s="42" t="str">
        <f>IF($T35*S35&gt;0,($T35-S35)/7, "")</f>
        <v/>
      </c>
      <c r="Y35" s="162" t="s">
        <v>50</v>
      </c>
      <c r="Z35" s="176" t="s">
        <v>113</v>
      </c>
      <c r="AA35" s="251" t="s">
        <v>593</v>
      </c>
    </row>
    <row r="36" spans="1:27" s="425" customFormat="1">
      <c r="A36" s="289" t="s">
        <v>222</v>
      </c>
      <c r="B36" s="263" t="s">
        <v>504</v>
      </c>
      <c r="C36" s="19" t="s">
        <v>159</v>
      </c>
      <c r="D36" s="33">
        <v>42139</v>
      </c>
      <c r="E36" s="115"/>
      <c r="F36" s="19" t="s">
        <v>204</v>
      </c>
      <c r="G36" s="19"/>
      <c r="H36" s="128" t="s">
        <v>204</v>
      </c>
      <c r="I36" s="7" t="s">
        <v>496</v>
      </c>
      <c r="J36" s="19">
        <v>42157</v>
      </c>
      <c r="K36" s="134">
        <f>IF(J36*D36&gt;0,J36-D36, "")</f>
        <v>18</v>
      </c>
      <c r="L36" s="19"/>
      <c r="M36" s="45" t="str">
        <f>IF(L36*J36&gt;0,L36-J36, "")</f>
        <v/>
      </c>
      <c r="N36" s="134" t="str">
        <f>IF(L36*D36&gt;0,L36-D36,"" )</f>
        <v/>
      </c>
      <c r="O36" s="115"/>
      <c r="P36" s="134" t="str">
        <f>IF(O36*L36&gt;0,O36-L36,"" )</f>
        <v/>
      </c>
      <c r="Q36" s="368"/>
      <c r="R36" s="382"/>
      <c r="S36" s="334"/>
      <c r="T36" s="220"/>
      <c r="U36" s="45" t="str">
        <f>IF(Z36&lt;&gt;"X",IF(($T36*D36&gt;0),($T36-D36)/7,""),"x")</f>
        <v/>
      </c>
      <c r="V36" s="45" t="str">
        <f>IF($T36*L36&gt;0,($T36-L36)/7,"" )</f>
        <v/>
      </c>
      <c r="W36" s="45" t="str">
        <f>IF($T36*O36&gt;0,($T36-O36)/7,"" )</f>
        <v/>
      </c>
      <c r="X36" s="41" t="str">
        <f>IF($T36*S36&gt;0,($T36-S36)/7, "")</f>
        <v/>
      </c>
      <c r="Y36" s="161" t="s">
        <v>47</v>
      </c>
      <c r="Z36" s="28"/>
      <c r="AA36" s="248"/>
    </row>
    <row r="37" spans="1:27" s="8" customFormat="1">
      <c r="A37" s="289" t="s">
        <v>222</v>
      </c>
      <c r="B37" s="263" t="s">
        <v>485</v>
      </c>
      <c r="C37" s="19" t="s">
        <v>490</v>
      </c>
      <c r="D37" s="33">
        <v>42150</v>
      </c>
      <c r="E37" s="334"/>
      <c r="F37" s="19" t="s">
        <v>204</v>
      </c>
      <c r="G37" s="354"/>
      <c r="H37" s="128" t="s">
        <v>204</v>
      </c>
      <c r="I37" s="7" t="s">
        <v>491</v>
      </c>
      <c r="J37" s="19">
        <v>42156</v>
      </c>
      <c r="K37" s="134">
        <f>IF(J37*D37&gt;0,J37-D37, "")</f>
        <v>6</v>
      </c>
      <c r="L37" s="19">
        <v>42178</v>
      </c>
      <c r="M37" s="45">
        <f>IF(L37*J37&gt;0,L37-J37, "")</f>
        <v>22</v>
      </c>
      <c r="N37" s="134">
        <f>IF(L37*D37&gt;0,L37-D37,"" )</f>
        <v>28</v>
      </c>
      <c r="O37" s="115"/>
      <c r="P37" s="134" t="str">
        <f>IF(O37*L37&gt;0,O37-L37,"" )</f>
        <v/>
      </c>
      <c r="Q37" s="368"/>
      <c r="R37" s="382"/>
      <c r="S37" s="334"/>
      <c r="T37" s="220"/>
      <c r="U37" s="45" t="str">
        <f>IF(Z37&lt;&gt;"X",IF(($T37*D37&gt;0),($T37-D37)/7,""),"x")</f>
        <v/>
      </c>
      <c r="V37" s="45" t="str">
        <f>IF($T37*L37&gt;0,($T37-L37)/7,"" )</f>
        <v/>
      </c>
      <c r="W37" s="45" t="str">
        <f>IF($T37*O37&gt;0,($T37-O37)/7,"" )</f>
        <v/>
      </c>
      <c r="X37" s="41" t="str">
        <f>IF($T37*S37&gt;0,($T37-S37)/7, "")</f>
        <v/>
      </c>
      <c r="Y37" s="161" t="s">
        <v>47</v>
      </c>
      <c r="Z37" s="28"/>
      <c r="AA37" s="248"/>
    </row>
    <row r="38" spans="1:27" s="8" customFormat="1">
      <c r="A38" s="302" t="s">
        <v>237</v>
      </c>
      <c r="B38" s="438" t="s">
        <v>499</v>
      </c>
      <c r="C38" s="307" t="s">
        <v>154</v>
      </c>
      <c r="D38" s="304">
        <v>42155</v>
      </c>
      <c r="E38" s="428"/>
      <c r="F38" s="311" t="s">
        <v>204</v>
      </c>
      <c r="G38" s="350"/>
      <c r="H38" s="308" t="s">
        <v>204</v>
      </c>
      <c r="I38" s="306" t="s">
        <v>500</v>
      </c>
      <c r="J38" s="307">
        <v>42156</v>
      </c>
      <c r="K38" s="309">
        <f>IF(J38*D38&gt;0,J38-D38, "")</f>
        <v>1</v>
      </c>
      <c r="L38" s="403"/>
      <c r="M38" s="404" t="str">
        <f>IF(L38*J38&gt;0,L38-J38, "")</f>
        <v/>
      </c>
      <c r="N38" s="405" t="str">
        <f>IF(L38*D38&gt;0,L38-D38,"" )</f>
        <v/>
      </c>
      <c r="O38" s="311">
        <v>42178</v>
      </c>
      <c r="P38" s="407" t="str">
        <f>IF(O38*L38&gt;0,O38-L38,"" )</f>
        <v/>
      </c>
      <c r="Q38" s="367"/>
      <c r="R38" s="383"/>
      <c r="S38" s="329"/>
      <c r="T38" s="316"/>
      <c r="U38" s="315" t="str">
        <f>IF(Z38&lt;&gt;"X",IF(($T38*D38&gt;0),($T38-D38)/7,""),"x")</f>
        <v/>
      </c>
      <c r="V38" s="315" t="str">
        <f>IF($T38*L38&gt;0,($T38-L38)/7,"" )</f>
        <v/>
      </c>
      <c r="W38" s="315" t="str">
        <f>IF($T38*O38&gt;0,($T38-O38)/7,"" )</f>
        <v/>
      </c>
      <c r="X38" s="312" t="str">
        <f>IF($T38*S38&gt;0,($T38-S38)/7, "")</f>
        <v/>
      </c>
      <c r="Y38" s="314" t="s">
        <v>401</v>
      </c>
      <c r="Z38" s="305"/>
      <c r="AA38" s="395"/>
    </row>
    <row r="39" spans="1:27" s="8" customFormat="1">
      <c r="A39" s="288" t="s">
        <v>222</v>
      </c>
      <c r="B39" s="265" t="s">
        <v>276</v>
      </c>
      <c r="C39" s="59" t="s">
        <v>147</v>
      </c>
      <c r="D39" s="61">
        <v>42039</v>
      </c>
      <c r="E39" s="336"/>
      <c r="F39" s="116" t="s">
        <v>32</v>
      </c>
      <c r="G39" s="356"/>
      <c r="H39" s="127" t="s">
        <v>51</v>
      </c>
      <c r="I39" s="57" t="s">
        <v>163</v>
      </c>
      <c r="J39" s="59">
        <v>42050</v>
      </c>
      <c r="K39" s="135">
        <f>IF(J39*D39&gt;0,J39-D39, "")</f>
        <v>11</v>
      </c>
      <c r="L39" s="59"/>
      <c r="M39" s="48" t="str">
        <f>IF(L39*J39&gt;0,L39-J39, "")</f>
        <v/>
      </c>
      <c r="N39" s="135" t="str">
        <f>IF(L39*D39&gt;0,L39-D39,"" )</f>
        <v/>
      </c>
      <c r="O39" s="116"/>
      <c r="P39" s="135" t="str">
        <f>IF(O39*L39&gt;0,O39-L39,"" )</f>
        <v/>
      </c>
      <c r="Q39" s="369"/>
      <c r="R39" s="382"/>
      <c r="S39" s="338"/>
      <c r="T39" s="219"/>
      <c r="U39" s="48" t="str">
        <f>IF(Z39&lt;&gt;"X",IF(($T39*D39&gt;0),($T39-D39)/7,""),"x")</f>
        <v/>
      </c>
      <c r="V39" s="48" t="str">
        <f>IF($T39*L39&gt;0,($T39-L39)/7,"" )</f>
        <v/>
      </c>
      <c r="W39" s="48" t="str">
        <f>IF($T39*O39&gt;0,($T39-O39)/7,"" )</f>
        <v/>
      </c>
      <c r="X39" s="41" t="str">
        <f>IF($T39*S39&gt;0,($T39-S39)/7, "")</f>
        <v/>
      </c>
      <c r="Y39" s="160" t="s">
        <v>31</v>
      </c>
      <c r="Z39" s="60"/>
      <c r="AA39" s="249"/>
    </row>
    <row r="40" spans="1:27" s="8" customFormat="1">
      <c r="A40" s="289" t="s">
        <v>222</v>
      </c>
      <c r="B40" s="263" t="s">
        <v>612</v>
      </c>
      <c r="C40" s="19" t="s">
        <v>160</v>
      </c>
      <c r="D40" s="33">
        <v>42249</v>
      </c>
      <c r="E40" s="426"/>
      <c r="F40" s="19" t="s">
        <v>27</v>
      </c>
      <c r="G40" s="354"/>
      <c r="H40" s="128" t="s">
        <v>611</v>
      </c>
      <c r="I40" s="7" t="s">
        <v>613</v>
      </c>
      <c r="J40" s="19"/>
      <c r="K40" s="134" t="str">
        <f>IF(J40*D40&gt;0,J40-D40, "")</f>
        <v/>
      </c>
      <c r="L40" s="19"/>
      <c r="M40" s="45" t="str">
        <f>IF(L40*J40&gt;0,L40-J40, "")</f>
        <v/>
      </c>
      <c r="N40" s="134" t="str">
        <f>IF(L40*D40&gt;0,L40-D40,"" )</f>
        <v/>
      </c>
      <c r="O40" s="423"/>
      <c r="P40" s="134" t="str">
        <f>IF(O40*L40&gt;0,O40-L40,"" )</f>
        <v/>
      </c>
      <c r="Q40" s="368"/>
      <c r="R40" s="382"/>
      <c r="S40" s="334"/>
      <c r="T40" s="220"/>
      <c r="U40" s="45" t="str">
        <f>IF(Z40&lt;&gt;"X",IF(($T40*D40&gt;0),($T40-D40)/7,""),"x")</f>
        <v/>
      </c>
      <c r="V40" s="45" t="str">
        <f>IF($T40*L40&gt;0,($T40-L40)/7,"" )</f>
        <v/>
      </c>
      <c r="W40" s="45" t="str">
        <f>IF($T40*O40&gt;0,($T40-O40)/7,"" )</f>
        <v/>
      </c>
      <c r="X40" s="41" t="str">
        <f>IF($T40*S40&gt;0,($T40-S40)/7, "")</f>
        <v/>
      </c>
      <c r="Y40" s="161" t="s">
        <v>47</v>
      </c>
      <c r="Z40" s="28"/>
      <c r="AA40" s="248"/>
    </row>
    <row r="41" spans="1:27" s="8" customFormat="1">
      <c r="A41" s="302" t="s">
        <v>237</v>
      </c>
      <c r="B41" s="436" t="s">
        <v>586</v>
      </c>
      <c r="C41" s="307"/>
      <c r="D41" s="304">
        <v>42174</v>
      </c>
      <c r="E41" s="428"/>
      <c r="F41" s="311"/>
      <c r="G41" s="350"/>
      <c r="H41" s="308"/>
      <c r="I41" s="306" t="s">
        <v>587</v>
      </c>
      <c r="J41" s="307"/>
      <c r="K41" s="419" t="str">
        <f>IF(J41*D41&gt;0,J41-D41, "")</f>
        <v/>
      </c>
      <c r="L41" s="307"/>
      <c r="M41" s="315" t="str">
        <f>IF(L41*J41&gt;0,L41-J41, "")</f>
        <v/>
      </c>
      <c r="N41" s="309" t="str">
        <f>IF(L41*D41&gt;0,L41-D41,"" )</f>
        <v/>
      </c>
      <c r="O41" s="311"/>
      <c r="P41" s="309" t="str">
        <f>IF(O41*L41&gt;0,O41-L41,"" )</f>
        <v/>
      </c>
      <c r="Q41" s="367"/>
      <c r="R41" s="383"/>
      <c r="S41" s="329"/>
      <c r="T41" s="224">
        <v>42240</v>
      </c>
      <c r="U41" s="315">
        <f>IF(Z41&lt;&gt;"X",IF(($T41*D41&gt;0),($T41-D41)/7,""),"x")</f>
        <v>9.4285714285714288</v>
      </c>
      <c r="V41" s="315" t="str">
        <f>IF($T41*L41&gt;0,($T41-L41)/7,"" )</f>
        <v/>
      </c>
      <c r="W41" s="315" t="str">
        <f>IF($T41*O41&gt;0,($T41-O41)/7,"" )</f>
        <v/>
      </c>
      <c r="X41" s="312" t="str">
        <f>IF($T41*S41&gt;0,($T41-S41)/7, "")</f>
        <v/>
      </c>
      <c r="Y41" s="314" t="s">
        <v>401</v>
      </c>
      <c r="Z41" s="305"/>
      <c r="AA41" s="395"/>
    </row>
    <row r="42" spans="1:27" s="8" customFormat="1">
      <c r="A42" s="429" t="s">
        <v>237</v>
      </c>
      <c r="B42" s="430" t="s">
        <v>582</v>
      </c>
      <c r="C42" s="431" t="s">
        <v>153</v>
      </c>
      <c r="D42" s="432">
        <v>42219</v>
      </c>
      <c r="E42" s="434" t="s">
        <v>531</v>
      </c>
      <c r="F42" s="434" t="s">
        <v>583</v>
      </c>
      <c r="G42" s="433" t="s">
        <v>562</v>
      </c>
      <c r="H42" s="308" t="s">
        <v>531</v>
      </c>
      <c r="I42" s="306"/>
      <c r="J42" s="307"/>
      <c r="K42" s="419" t="str">
        <f>IF(J42*D42&gt;0,J42-D42, "")</f>
        <v/>
      </c>
      <c r="L42" s="307"/>
      <c r="M42" s="315" t="str">
        <f>IF(L42*J42&gt;0,L42-J42, "")</f>
        <v/>
      </c>
      <c r="N42" s="309" t="str">
        <f>IF(L42*D42&gt;0,L42-D42,"" )</f>
        <v/>
      </c>
      <c r="O42" s="311"/>
      <c r="P42" s="309" t="str">
        <f>IF(O42*L42&gt;0,O42-L42,"" )</f>
        <v/>
      </c>
      <c r="Q42" s="367"/>
      <c r="R42" s="383"/>
      <c r="S42" s="329"/>
      <c r="T42" s="313"/>
      <c r="U42" s="315" t="str">
        <f>IF(Z42&lt;&gt;"X",IF(($T42*D42&gt;0),($T42-D42)/7,""),"x")</f>
        <v/>
      </c>
      <c r="V42" s="315" t="str">
        <f>IF($T42*L42&gt;0,($T42-L42)/7,"" )</f>
        <v/>
      </c>
      <c r="W42" s="315" t="str">
        <f>IF($T42*O42&gt;0,($T42-O42)/7,"" )</f>
        <v/>
      </c>
      <c r="X42" s="312" t="str">
        <f>IF($T42*S42&gt;0,($T42-S42)/7, "")</f>
        <v/>
      </c>
      <c r="Y42" s="314" t="s">
        <v>401</v>
      </c>
      <c r="Z42" s="305"/>
      <c r="AA42" s="435"/>
    </row>
    <row r="43" spans="1:27" s="8" customFormat="1">
      <c r="A43" s="289" t="s">
        <v>222</v>
      </c>
      <c r="B43" s="263" t="s">
        <v>578</v>
      </c>
      <c r="C43" s="19" t="s">
        <v>490</v>
      </c>
      <c r="D43" s="33">
        <v>42174</v>
      </c>
      <c r="E43" s="426"/>
      <c r="F43" s="19" t="s">
        <v>579</v>
      </c>
      <c r="G43" s="354"/>
      <c r="H43" s="128" t="s">
        <v>579</v>
      </c>
      <c r="I43" s="7"/>
      <c r="J43" s="19"/>
      <c r="K43" s="134" t="str">
        <f>IF(J43*D43&gt;0,J43-D43, "")</f>
        <v/>
      </c>
      <c r="L43" s="19"/>
      <c r="M43" s="45" t="str">
        <f>IF(L43*J43&gt;0,L43-J43, "")</f>
        <v/>
      </c>
      <c r="N43" s="134" t="str">
        <f>IF(L43*D43&gt;0,L43-D43,"" )</f>
        <v/>
      </c>
      <c r="O43" s="115"/>
      <c r="P43" s="134" t="str">
        <f>IF(O43*L43&gt;0,O43-L43,"" )</f>
        <v/>
      </c>
      <c r="Q43" s="368"/>
      <c r="R43" s="382"/>
      <c r="S43" s="334"/>
      <c r="T43" s="220"/>
      <c r="U43" s="45" t="str">
        <f>IF(Z43&lt;&gt;"X",IF(($T43*D43&gt;0),($T43-D43)/7,""),"x")</f>
        <v/>
      </c>
      <c r="V43" s="45" t="str">
        <f>IF($T43*L43&gt;0,($T43-L43)/7,"" )</f>
        <v/>
      </c>
      <c r="W43" s="45" t="str">
        <f>IF($T43*O43&gt;0,($T43-O43)/7,"" )</f>
        <v/>
      </c>
      <c r="X43" s="41" t="str">
        <f>IF($T43*S43&gt;0,($T43-S43)/7, "")</f>
        <v/>
      </c>
      <c r="Y43" s="161" t="s">
        <v>580</v>
      </c>
      <c r="Z43" s="28"/>
      <c r="AA43" s="248" t="s">
        <v>581</v>
      </c>
    </row>
    <row r="44" spans="1:27" s="58" customFormat="1">
      <c r="A44" s="289" t="s">
        <v>222</v>
      </c>
      <c r="B44" s="263" t="s">
        <v>445</v>
      </c>
      <c r="C44" s="19" t="s">
        <v>159</v>
      </c>
      <c r="D44" s="33">
        <v>42127</v>
      </c>
      <c r="E44" s="333"/>
      <c r="F44" s="115" t="s">
        <v>7</v>
      </c>
      <c r="G44" s="354"/>
      <c r="H44" s="128" t="s">
        <v>7</v>
      </c>
      <c r="I44" s="7"/>
      <c r="J44" s="19"/>
      <c r="K44" s="134" t="str">
        <f>IF(J44*D44&gt;0,J44-D44, "")</f>
        <v/>
      </c>
      <c r="L44" s="19"/>
      <c r="M44" s="45" t="str">
        <f>IF(L44*J44&gt;0,L44-J44, "")</f>
        <v/>
      </c>
      <c r="N44" s="134" t="str">
        <f>IF(L44*D44&gt;0,L44-D44,"" )</f>
        <v/>
      </c>
      <c r="O44" s="115"/>
      <c r="P44" s="134" t="str">
        <f>IF(O44*L44&gt;0,O44-L44,"" )</f>
        <v/>
      </c>
      <c r="Q44" s="368"/>
      <c r="R44" s="382"/>
      <c r="S44" s="334"/>
      <c r="T44" s="220"/>
      <c r="U44" s="45" t="str">
        <f>IF(Z44&lt;&gt;"X",IF(($T44*D44&gt;0),($T44-D44)/7,""),"x")</f>
        <v>x</v>
      </c>
      <c r="V44" s="45" t="str">
        <f>IF($T44*L44&gt;0,($T44-L44)/7,"" )</f>
        <v/>
      </c>
      <c r="W44" s="45" t="str">
        <f>IF($T44*O44&gt;0,($T44-O44)/7,"" )</f>
        <v/>
      </c>
      <c r="X44" s="41" t="str">
        <f>IF($T44*S44&gt;0,($T44-S44)/7, "")</f>
        <v/>
      </c>
      <c r="Y44" s="161" t="s">
        <v>47</v>
      </c>
      <c r="Z44" s="28" t="s">
        <v>113</v>
      </c>
      <c r="AA44" s="248" t="s">
        <v>446</v>
      </c>
    </row>
    <row r="45" spans="1:27" s="8" customFormat="1">
      <c r="A45" s="289" t="s">
        <v>222</v>
      </c>
      <c r="B45" s="263" t="s">
        <v>324</v>
      </c>
      <c r="C45" s="19" t="s">
        <v>149</v>
      </c>
      <c r="D45" s="33">
        <v>42122</v>
      </c>
      <c r="E45" s="427"/>
      <c r="F45" s="115" t="s">
        <v>204</v>
      </c>
      <c r="G45" s="354"/>
      <c r="H45" s="128" t="s">
        <v>7</v>
      </c>
      <c r="I45" s="7"/>
      <c r="J45" s="19"/>
      <c r="K45" s="134" t="str">
        <f>IF(J45*D45&gt;0,J45-D45, "")</f>
        <v/>
      </c>
      <c r="L45" s="19"/>
      <c r="M45" s="45" t="str">
        <f>IF(L45*J45&gt;0,L45-J45, "")</f>
        <v/>
      </c>
      <c r="N45" s="134" t="str">
        <f>IF(L45*D45&gt;0,L45-D45,"" )</f>
        <v/>
      </c>
      <c r="O45" s="115"/>
      <c r="P45" s="134" t="str">
        <f>IF(O45*L45&gt;0,O45-L45,"" )</f>
        <v/>
      </c>
      <c r="Q45" s="368"/>
      <c r="R45" s="382"/>
      <c r="S45" s="334"/>
      <c r="T45" s="220"/>
      <c r="U45" s="45" t="str">
        <f>IF(Z45&lt;&gt;"X",IF(($T45*D45&gt;0),($T45-D45)/7,""),"x")</f>
        <v>x</v>
      </c>
      <c r="V45" s="45" t="str">
        <f>IF($T45*L45&gt;0,($T45-L45)/7,"" )</f>
        <v/>
      </c>
      <c r="W45" s="45" t="str">
        <f>IF($T45*O45&gt;0,($T45-O45)/7,"" )</f>
        <v/>
      </c>
      <c r="X45" s="41" t="str">
        <f>IF($T45*S45&gt;0,($T45-S45)/7, "")</f>
        <v/>
      </c>
      <c r="Y45" s="161" t="s">
        <v>47</v>
      </c>
      <c r="Z45" s="28" t="s">
        <v>113</v>
      </c>
      <c r="AA45" s="248" t="s">
        <v>520</v>
      </c>
    </row>
    <row r="46" spans="1:27" s="8" customFormat="1">
      <c r="A46" s="289" t="s">
        <v>222</v>
      </c>
      <c r="B46" s="263" t="s">
        <v>279</v>
      </c>
      <c r="C46" s="258"/>
      <c r="D46" s="33">
        <v>42034</v>
      </c>
      <c r="E46" s="426"/>
      <c r="F46" s="19" t="s">
        <v>32</v>
      </c>
      <c r="G46" s="354"/>
      <c r="H46" s="128" t="s">
        <v>54</v>
      </c>
      <c r="I46" s="7"/>
      <c r="J46" s="19"/>
      <c r="K46" s="134" t="str">
        <f>IF(J46*D46&gt;0,J46-D46, "")</f>
        <v/>
      </c>
      <c r="L46" s="19"/>
      <c r="M46" s="45" t="str">
        <f>IF(L46*J46&gt;0,L46-J46, "")</f>
        <v/>
      </c>
      <c r="N46" s="134" t="str">
        <f>IF(L46*D46&gt;0,L46-D46,"" )</f>
        <v/>
      </c>
      <c r="O46" s="115"/>
      <c r="P46" s="134" t="str">
        <f>IF(O46*L46&gt;0,O46-L46,"" )</f>
        <v/>
      </c>
      <c r="Q46" s="368"/>
      <c r="R46" s="382"/>
      <c r="S46" s="334"/>
      <c r="T46" s="220"/>
      <c r="U46" s="45" t="str">
        <f>IF(Z46&lt;&gt;"X",IF(($T46*D46&gt;0),($T46-D46)/7,""),"x")</f>
        <v/>
      </c>
      <c r="V46" s="45" t="str">
        <f>IF($T46*L46&gt;0,($T46-L46)/7,"" )</f>
        <v/>
      </c>
      <c r="W46" s="45" t="str">
        <f>IF($T46*O46&gt;0,($T46-O46)/7,"" )</f>
        <v/>
      </c>
      <c r="X46" s="41" t="str">
        <f>IF($T46*S46&gt;0,($T46-S46)/7, "")</f>
        <v/>
      </c>
      <c r="Y46" s="161" t="s">
        <v>47</v>
      </c>
      <c r="Z46" s="28"/>
      <c r="AA46" s="248"/>
    </row>
    <row r="47" spans="1:27" s="58" customFormat="1">
      <c r="A47" s="289" t="s">
        <v>222</v>
      </c>
      <c r="B47" s="263" t="s">
        <v>63</v>
      </c>
      <c r="C47" s="258"/>
      <c r="D47" s="33">
        <v>41976</v>
      </c>
      <c r="E47" s="334"/>
      <c r="F47" s="19" t="s">
        <v>51</v>
      </c>
      <c r="G47" s="354"/>
      <c r="H47" s="128" t="s">
        <v>54</v>
      </c>
      <c r="I47" s="7"/>
      <c r="J47" s="19"/>
      <c r="K47" s="134" t="str">
        <f>IF(J47*D47&gt;0,J47-D47, "")</f>
        <v/>
      </c>
      <c r="L47" s="19"/>
      <c r="M47" s="45" t="str">
        <f>IF(L47*J47&gt;0,L47-J47, "")</f>
        <v/>
      </c>
      <c r="N47" s="134" t="str">
        <f>IF(L47*D47&gt;0,L47-D47,"" )</f>
        <v/>
      </c>
      <c r="O47" s="46"/>
      <c r="P47" s="134" t="str">
        <f>IF(O47*L47&gt;0,O47-L47,"" )</f>
        <v/>
      </c>
      <c r="Q47" s="368"/>
      <c r="R47" s="382"/>
      <c r="S47" s="334"/>
      <c r="T47" s="220"/>
      <c r="U47" s="45" t="str">
        <f>IF(Z47&lt;&gt;"X",IF(($T47*D47&gt;0),($T47-D47)/7,""),"x")</f>
        <v/>
      </c>
      <c r="V47" s="45" t="str">
        <f>IF($T47*L47&gt;0,($T47-L47)/7,"" )</f>
        <v/>
      </c>
      <c r="W47" s="45" t="str">
        <f>IF($T47*O47&gt;0,($T47-O47)/7,"" )</f>
        <v/>
      </c>
      <c r="X47" s="41" t="str">
        <f>IF($T47*S47&gt;0,($T47-S47)/7, "")</f>
        <v/>
      </c>
      <c r="Y47" s="161" t="s">
        <v>47</v>
      </c>
      <c r="Z47" s="28"/>
      <c r="AA47" s="248"/>
    </row>
    <row r="48" spans="1:27" s="8" customFormat="1">
      <c r="A48" s="289" t="s">
        <v>238</v>
      </c>
      <c r="B48" s="263" t="s">
        <v>286</v>
      </c>
      <c r="C48" s="258"/>
      <c r="D48" s="33">
        <v>41966</v>
      </c>
      <c r="E48" s="334"/>
      <c r="F48" s="19" t="s">
        <v>46</v>
      </c>
      <c r="G48" s="354"/>
      <c r="H48" s="128" t="s">
        <v>169</v>
      </c>
      <c r="I48" s="7"/>
      <c r="J48" s="19"/>
      <c r="K48" s="134" t="str">
        <f>IF(J48*D48&gt;0,J48-D48, "")</f>
        <v/>
      </c>
      <c r="L48" s="19"/>
      <c r="M48" s="45" t="str">
        <f>IF(L48*J48&gt;0,L48-J48, "")</f>
        <v/>
      </c>
      <c r="N48" s="134" t="str">
        <f>IF(L48*D48&gt;0,L48-D48,"" )</f>
        <v/>
      </c>
      <c r="O48" s="115"/>
      <c r="P48" s="134" t="str">
        <f>IF(O48*L48&gt;0,O48-L48,"" )</f>
        <v/>
      </c>
      <c r="Q48" s="368"/>
      <c r="R48" s="382"/>
      <c r="S48" s="334"/>
      <c r="T48" s="220"/>
      <c r="U48" s="45" t="str">
        <f>IF(Z48&lt;&gt;"X",IF(($T48*D48&gt;0),($T48-D48)/7,""),"x")</f>
        <v/>
      </c>
      <c r="V48" s="45" t="str">
        <f>IF($T48*L48&gt;0,($T48-L48)/7,"" )</f>
        <v/>
      </c>
      <c r="W48" s="45" t="str">
        <f>IF($T48*O48&gt;0,($T48-O48)/7,"" )</f>
        <v/>
      </c>
      <c r="X48" s="41" t="str">
        <f>IF($T48*S48&gt;0,($T48-S48)/7, "")</f>
        <v/>
      </c>
      <c r="Y48" s="161" t="s">
        <v>47</v>
      </c>
      <c r="Z48" s="28"/>
      <c r="AA48" s="248"/>
    </row>
    <row r="49" spans="1:27" s="14" customFormat="1" ht="16" thickBot="1">
      <c r="A49" s="289" t="s">
        <v>222</v>
      </c>
      <c r="B49" s="263" t="s">
        <v>576</v>
      </c>
      <c r="C49" s="19" t="s">
        <v>147</v>
      </c>
      <c r="D49" s="33">
        <v>42123</v>
      </c>
      <c r="E49" s="334"/>
      <c r="F49" s="19" t="s">
        <v>453</v>
      </c>
      <c r="G49" s="354"/>
      <c r="H49" s="128" t="s">
        <v>453</v>
      </c>
      <c r="I49" s="7" t="s">
        <v>462</v>
      </c>
      <c r="J49" s="255"/>
      <c r="K49" s="134" t="str">
        <f>IF(J49*D49&gt;0,J49-D49, "")</f>
        <v/>
      </c>
      <c r="L49" s="19"/>
      <c r="M49" s="45" t="str">
        <f>IF(L49*J49&gt;0,L49-J49, "")</f>
        <v/>
      </c>
      <c r="N49" s="134" t="str">
        <f>IF(L49*D49&gt;0,L49-D49,"" )</f>
        <v/>
      </c>
      <c r="O49" s="46"/>
      <c r="P49" s="134" t="str">
        <f>IF(O49*L49&gt;0,O49-L49,"" )</f>
        <v/>
      </c>
      <c r="Q49" s="368"/>
      <c r="R49" s="382"/>
      <c r="S49" s="334"/>
      <c r="T49" s="220"/>
      <c r="U49" s="45" t="str">
        <f>IF(Z49&lt;&gt;"X",IF(($T49*D49&gt;0),($T49-D49)/7,""),"x")</f>
        <v/>
      </c>
      <c r="V49" s="45" t="str">
        <f>IF($T49*L49&gt;0,($T49-L49)/7,"" )</f>
        <v/>
      </c>
      <c r="W49" s="45" t="str">
        <f>IF($T49*O49&gt;0,($T49-O49)/7,"" )</f>
        <v/>
      </c>
      <c r="X49" s="41" t="str">
        <f>IF($T49*S49&gt;0,($T49-S49)/7, "")</f>
        <v/>
      </c>
      <c r="Y49" s="161" t="s">
        <v>47</v>
      </c>
      <c r="Z49" s="28"/>
      <c r="AA49" s="248"/>
    </row>
    <row r="50" spans="1:27" s="58" customFormat="1">
      <c r="A50" s="282"/>
      <c r="B50" s="442" t="s">
        <v>235</v>
      </c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3"/>
    </row>
    <row r="51" spans="1:27" s="58" customFormat="1">
      <c r="A51" s="278" t="s">
        <v>222</v>
      </c>
      <c r="B51" s="264" t="s">
        <v>555</v>
      </c>
      <c r="C51" s="277" t="s">
        <v>490</v>
      </c>
      <c r="D51" s="36">
        <v>42196</v>
      </c>
      <c r="E51" s="30"/>
      <c r="F51" s="21" t="s">
        <v>213</v>
      </c>
      <c r="G51" s="21"/>
      <c r="H51" s="130" t="s">
        <v>590</v>
      </c>
      <c r="I51" s="12" t="s">
        <v>556</v>
      </c>
      <c r="J51" s="21">
        <v>42197</v>
      </c>
      <c r="K51" s="133">
        <f>IF(J51*D51&gt;0,J51-D51, "")</f>
        <v>1</v>
      </c>
      <c r="L51" s="21">
        <v>42208</v>
      </c>
      <c r="M51" s="91">
        <f>IF(L51*J51&gt;0,L51-J51, "")</f>
        <v>11</v>
      </c>
      <c r="N51" s="133">
        <f>IF(L51*D51&gt;0,L51-D51,"" )</f>
        <v>12</v>
      </c>
      <c r="O51" s="95">
        <v>42227</v>
      </c>
      <c r="P51" s="133">
        <f>IF(O51*L51&gt;0,O51-L51,"" )</f>
        <v>19</v>
      </c>
      <c r="Q51" s="42"/>
      <c r="R51" s="408"/>
      <c r="S51" s="30"/>
      <c r="T51" s="450">
        <v>42272</v>
      </c>
      <c r="U51" s="91">
        <f>IF(Z51&lt;&gt;"X",IF(($T51*D51&gt;0),($T51-D51)/7,""),"x")</f>
        <v>10.857142857142858</v>
      </c>
      <c r="V51" s="91">
        <f>IF($T51*L51&gt;0,($T51-L51)/7,"" )</f>
        <v>9.1428571428571423</v>
      </c>
      <c r="W51" s="91">
        <f>IF($T51*O51&gt;0,($T51-O51)/7,"" )</f>
        <v>6.4285714285714288</v>
      </c>
      <c r="X51" s="42" t="str">
        <f>IF($T51*S51&gt;0,($T51-S51)/7, "")</f>
        <v/>
      </c>
      <c r="Y51" s="168" t="s">
        <v>50</v>
      </c>
      <c r="Z51" s="424"/>
      <c r="AA51" s="248"/>
    </row>
    <row r="52" spans="1:27" s="58" customFormat="1">
      <c r="A52" s="289" t="s">
        <v>237</v>
      </c>
      <c r="B52" s="263" t="s">
        <v>434</v>
      </c>
      <c r="C52" s="19" t="s">
        <v>539</v>
      </c>
      <c r="D52" s="33">
        <v>42130</v>
      </c>
      <c r="E52" s="427"/>
      <c r="F52" s="115" t="s">
        <v>75</v>
      </c>
      <c r="G52" s="354"/>
      <c r="H52" s="128" t="s">
        <v>204</v>
      </c>
      <c r="I52" s="7" t="s">
        <v>467</v>
      </c>
      <c r="J52" s="19">
        <v>42136</v>
      </c>
      <c r="K52" s="134">
        <f t="shared" ref="K52:K58" si="0">IF(J52*D52&gt;0,J52-D52, "")</f>
        <v>6</v>
      </c>
      <c r="L52" s="19">
        <v>42172</v>
      </c>
      <c r="M52" s="45">
        <f>IF(L52*J52&gt;0,L52-J52, "")</f>
        <v>36</v>
      </c>
      <c r="N52" s="134">
        <f t="shared" ref="N52:N58" si="1">IF(L52*D52&gt;0,L52-D52,"" )</f>
        <v>42</v>
      </c>
      <c r="O52" s="115">
        <v>42182</v>
      </c>
      <c r="P52" s="134">
        <f>IF(O52*L52&gt;0,O52-L52,"" )</f>
        <v>10</v>
      </c>
      <c r="Q52" s="368"/>
      <c r="R52" s="382"/>
      <c r="S52" s="334"/>
      <c r="T52" s="222">
        <v>42262</v>
      </c>
      <c r="U52" s="45" t="str">
        <f>IF(Z52&lt;&gt;"X",IF(($T52*D52&gt;0),($T52-D52)/7,""),"x")</f>
        <v>x</v>
      </c>
      <c r="V52" s="45">
        <f>IF($T52*L52&gt;0,($T52-L52)/7,"" )</f>
        <v>12.857142857142858</v>
      </c>
      <c r="W52" s="45">
        <f>IF($T52*O52&gt;0,($T52-O52)/7,"" )</f>
        <v>11.428571428571429</v>
      </c>
      <c r="X52" s="41" t="str">
        <f>IF($T52*S52&gt;0,($T52-S52)/7, "")</f>
        <v/>
      </c>
      <c r="Y52" s="161" t="s">
        <v>47</v>
      </c>
      <c r="Z52" s="28" t="s">
        <v>113</v>
      </c>
      <c r="AA52" s="248" t="s">
        <v>435</v>
      </c>
    </row>
    <row r="53" spans="1:27" s="58" customFormat="1">
      <c r="A53" s="289" t="s">
        <v>237</v>
      </c>
      <c r="B53" s="263" t="s">
        <v>515</v>
      </c>
      <c r="C53" s="19" t="s">
        <v>539</v>
      </c>
      <c r="D53" s="33">
        <v>42158</v>
      </c>
      <c r="E53" s="334"/>
      <c r="F53" s="19" t="s">
        <v>204</v>
      </c>
      <c r="G53" s="19"/>
      <c r="H53" s="128" t="s">
        <v>592</v>
      </c>
      <c r="I53" s="7" t="s">
        <v>521</v>
      </c>
      <c r="J53" s="19">
        <v>42159</v>
      </c>
      <c r="K53" s="134">
        <f t="shared" si="0"/>
        <v>1</v>
      </c>
      <c r="L53" s="19">
        <v>42178</v>
      </c>
      <c r="M53" s="45">
        <f>IF(L53*J53&gt;0,L53-J53, "")</f>
        <v>19</v>
      </c>
      <c r="N53" s="134">
        <f t="shared" si="1"/>
        <v>20</v>
      </c>
      <c r="O53" s="115">
        <v>42198</v>
      </c>
      <c r="P53" s="134">
        <f>IF(O53*L53&gt;0,O53-L53,"" )</f>
        <v>20</v>
      </c>
      <c r="Q53" s="368"/>
      <c r="R53" s="382"/>
      <c r="S53" s="334"/>
      <c r="T53" s="222">
        <v>42261</v>
      </c>
      <c r="U53" s="45">
        <f>IF(Z53&lt;&gt;"X",IF(($T53*D53&gt;0),($T53-D53)/7,""),"x")</f>
        <v>14.714285714285714</v>
      </c>
      <c r="V53" s="45">
        <f>IF($T53*L53&gt;0,($T53-L53)/7,"" )</f>
        <v>11.857142857142858</v>
      </c>
      <c r="W53" s="45">
        <f>IF($T53*O53&gt;0,($T53-O53)/7,"" )</f>
        <v>9</v>
      </c>
      <c r="X53" s="41" t="str">
        <f>IF($T53*S53&gt;0,($T53-S53)/7, "")</f>
        <v/>
      </c>
      <c r="Y53" s="161" t="s">
        <v>47</v>
      </c>
      <c r="Z53" s="28"/>
      <c r="AA53" s="248"/>
    </row>
    <row r="54" spans="1:27" s="8" customFormat="1">
      <c r="A54" s="289" t="s">
        <v>237</v>
      </c>
      <c r="B54" s="263" t="s">
        <v>523</v>
      </c>
      <c r="C54" s="19" t="s">
        <v>539</v>
      </c>
      <c r="D54" s="33">
        <v>42164</v>
      </c>
      <c r="E54" s="426"/>
      <c r="F54" s="19" t="s">
        <v>453</v>
      </c>
      <c r="G54" s="19"/>
      <c r="H54" s="128" t="s">
        <v>453</v>
      </c>
      <c r="I54" s="7" t="s">
        <v>524</v>
      </c>
      <c r="J54" s="19">
        <v>42166</v>
      </c>
      <c r="K54" s="134">
        <f t="shared" si="0"/>
        <v>2</v>
      </c>
      <c r="L54" s="19">
        <v>42179</v>
      </c>
      <c r="M54" s="45">
        <f>IF(L54*J54&gt;0,L54-J54, "")</f>
        <v>13</v>
      </c>
      <c r="N54" s="134">
        <f t="shared" si="1"/>
        <v>15</v>
      </c>
      <c r="O54" s="115">
        <v>42182</v>
      </c>
      <c r="P54" s="134">
        <f>IF(O54*L54&gt;0,O54-L54,"" )</f>
        <v>3</v>
      </c>
      <c r="Q54" s="368"/>
      <c r="R54" s="382"/>
      <c r="S54" s="334"/>
      <c r="T54" s="222">
        <v>42250</v>
      </c>
      <c r="U54" s="45">
        <f t="shared" ref="U54:U60" si="2">IF(Z54&lt;&gt;"X",IF(($T54*D54&gt;0),($T54-D54)/7,""),"x")</f>
        <v>12.285714285714286</v>
      </c>
      <c r="V54" s="45">
        <f t="shared" ref="V54:V60" si="3">IF($T54*L54&gt;0,($T54-L54)/7,"" )</f>
        <v>10.142857142857142</v>
      </c>
      <c r="W54" s="45">
        <f t="shared" ref="W54:W60" si="4">IF($T54*O54&gt;0,($T54-O54)/7,"" )</f>
        <v>9.7142857142857135</v>
      </c>
      <c r="X54" s="41" t="str">
        <f t="shared" ref="X54:X60" si="5">IF($T54*S54&gt;0,($T54-S54)/7, "")</f>
        <v/>
      </c>
      <c r="Y54" s="161" t="s">
        <v>47</v>
      </c>
      <c r="Z54" s="28"/>
      <c r="AA54" s="248"/>
    </row>
    <row r="55" spans="1:27" s="8" customFormat="1">
      <c r="A55" s="289" t="s">
        <v>222</v>
      </c>
      <c r="B55" s="263" t="s">
        <v>605</v>
      </c>
      <c r="C55" s="19" t="s">
        <v>147</v>
      </c>
      <c r="D55" s="33">
        <v>42174</v>
      </c>
      <c r="E55" s="426"/>
      <c r="F55" s="19" t="s">
        <v>592</v>
      </c>
      <c r="G55" s="354"/>
      <c r="H55" s="128"/>
      <c r="I55" s="7" t="s">
        <v>519</v>
      </c>
      <c r="J55" s="19">
        <v>42175</v>
      </c>
      <c r="K55" s="134">
        <f t="shared" si="0"/>
        <v>1</v>
      </c>
      <c r="L55" s="19">
        <v>42181</v>
      </c>
      <c r="M55" s="45">
        <f>IF(L55*J55&gt;0,L55-J55, "")</f>
        <v>6</v>
      </c>
      <c r="N55" s="134">
        <f t="shared" si="1"/>
        <v>7</v>
      </c>
      <c r="O55" s="401"/>
      <c r="P55" s="412" t="str">
        <f t="shared" ref="P55:P63" si="6">IF(O55*L55&gt;0,O55-L55,"" )</f>
        <v/>
      </c>
      <c r="Q55" s="368"/>
      <c r="R55" s="382"/>
      <c r="S55" s="334"/>
      <c r="T55" s="222">
        <v>42247</v>
      </c>
      <c r="U55" s="45">
        <f t="shared" si="2"/>
        <v>10.428571428571429</v>
      </c>
      <c r="V55" s="45">
        <f t="shared" si="3"/>
        <v>9.4285714285714288</v>
      </c>
      <c r="W55" s="45" t="str">
        <f t="shared" si="4"/>
        <v/>
      </c>
      <c r="X55" s="41" t="str">
        <f t="shared" si="5"/>
        <v/>
      </c>
      <c r="Y55" s="161" t="s">
        <v>47</v>
      </c>
      <c r="Z55" s="28"/>
      <c r="AA55" s="248"/>
    </row>
    <row r="56" spans="1:27" s="8" customFormat="1">
      <c r="A56" s="289" t="s">
        <v>222</v>
      </c>
      <c r="B56" s="263" t="s">
        <v>291</v>
      </c>
      <c r="C56" s="19" t="s">
        <v>147</v>
      </c>
      <c r="D56" s="33">
        <v>41962</v>
      </c>
      <c r="E56" s="334"/>
      <c r="F56" s="19" t="s">
        <v>46</v>
      </c>
      <c r="G56" s="354"/>
      <c r="H56" s="128" t="s">
        <v>453</v>
      </c>
      <c r="I56" s="7" t="s">
        <v>517</v>
      </c>
      <c r="J56" s="19">
        <v>42044</v>
      </c>
      <c r="K56" s="134">
        <f t="shared" si="0"/>
        <v>82</v>
      </c>
      <c r="L56" s="19">
        <v>42097</v>
      </c>
      <c r="M56" s="45">
        <f t="shared" ref="M56:M63" si="7">IF(L56*J56&gt;0,L56-J56, "")</f>
        <v>53</v>
      </c>
      <c r="N56" s="134">
        <f t="shared" si="1"/>
        <v>135</v>
      </c>
      <c r="O56" s="115">
        <v>42105</v>
      </c>
      <c r="P56" s="134">
        <f t="shared" si="6"/>
        <v>8</v>
      </c>
      <c r="Q56" s="368"/>
      <c r="R56" s="382"/>
      <c r="S56" s="334"/>
      <c r="T56" s="222">
        <v>42243</v>
      </c>
      <c r="U56" s="45">
        <f t="shared" si="2"/>
        <v>40.142857142857146</v>
      </c>
      <c r="V56" s="45">
        <f t="shared" si="3"/>
        <v>20.857142857142858</v>
      </c>
      <c r="W56" s="45">
        <f t="shared" si="4"/>
        <v>19.714285714285715</v>
      </c>
      <c r="X56" s="41" t="str">
        <f t="shared" si="5"/>
        <v/>
      </c>
      <c r="Y56" s="161" t="s">
        <v>47</v>
      </c>
      <c r="Z56" s="28"/>
      <c r="AA56" s="248" t="s">
        <v>516</v>
      </c>
    </row>
    <row r="57" spans="1:27" s="8" customFormat="1">
      <c r="A57" s="289" t="s">
        <v>222</v>
      </c>
      <c r="B57" s="263" t="s">
        <v>285</v>
      </c>
      <c r="C57" s="276" t="s">
        <v>147</v>
      </c>
      <c r="D57" s="33">
        <v>41967</v>
      </c>
      <c r="E57" s="426"/>
      <c r="F57" s="19" t="s">
        <v>46</v>
      </c>
      <c r="G57" s="354"/>
      <c r="H57" s="128" t="s">
        <v>204</v>
      </c>
      <c r="I57" s="7" t="s">
        <v>519</v>
      </c>
      <c r="J57" s="19">
        <v>42046</v>
      </c>
      <c r="K57" s="134">
        <f t="shared" si="0"/>
        <v>79</v>
      </c>
      <c r="L57" s="19">
        <v>42101</v>
      </c>
      <c r="M57" s="45">
        <f t="shared" si="7"/>
        <v>55</v>
      </c>
      <c r="N57" s="134">
        <f t="shared" si="1"/>
        <v>134</v>
      </c>
      <c r="O57" s="115">
        <v>42187</v>
      </c>
      <c r="P57" s="134">
        <f t="shared" si="6"/>
        <v>86</v>
      </c>
      <c r="Q57" s="368"/>
      <c r="R57" s="382"/>
      <c r="S57" s="334"/>
      <c r="T57" s="222">
        <v>42243</v>
      </c>
      <c r="U57" s="45" t="str">
        <f t="shared" si="2"/>
        <v>x</v>
      </c>
      <c r="V57" s="45">
        <f t="shared" si="3"/>
        <v>20.285714285714285</v>
      </c>
      <c r="W57" s="45">
        <f t="shared" si="4"/>
        <v>8</v>
      </c>
      <c r="X57" s="41" t="str">
        <f t="shared" si="5"/>
        <v/>
      </c>
      <c r="Y57" s="163" t="s">
        <v>47</v>
      </c>
      <c r="Z57" s="177" t="s">
        <v>113</v>
      </c>
      <c r="AA57" s="248" t="s">
        <v>518</v>
      </c>
    </row>
    <row r="58" spans="1:27" s="58" customFormat="1">
      <c r="A58" s="289" t="s">
        <v>222</v>
      </c>
      <c r="B58" s="263" t="s">
        <v>528</v>
      </c>
      <c r="C58" s="19" t="s">
        <v>147</v>
      </c>
      <c r="D58" s="33">
        <v>42177</v>
      </c>
      <c r="E58" s="333"/>
      <c r="F58" s="115" t="s">
        <v>204</v>
      </c>
      <c r="G58" s="354"/>
      <c r="H58" s="128" t="s">
        <v>594</v>
      </c>
      <c r="I58" s="7" t="s">
        <v>529</v>
      </c>
      <c r="J58" s="19">
        <v>42178</v>
      </c>
      <c r="K58" s="134">
        <f t="shared" si="0"/>
        <v>1</v>
      </c>
      <c r="L58" s="19">
        <v>42184</v>
      </c>
      <c r="M58" s="45">
        <f t="shared" si="7"/>
        <v>6</v>
      </c>
      <c r="N58" s="134">
        <f t="shared" si="1"/>
        <v>7</v>
      </c>
      <c r="O58" s="115">
        <v>42186</v>
      </c>
      <c r="P58" s="134">
        <f t="shared" si="6"/>
        <v>2</v>
      </c>
      <c r="Q58" s="368"/>
      <c r="R58" s="382"/>
      <c r="S58" s="334"/>
      <c r="T58" s="222">
        <v>42242</v>
      </c>
      <c r="U58" s="45">
        <f t="shared" si="2"/>
        <v>9.2857142857142865</v>
      </c>
      <c r="V58" s="45">
        <f t="shared" si="3"/>
        <v>8.2857142857142865</v>
      </c>
      <c r="W58" s="45">
        <f t="shared" si="4"/>
        <v>8</v>
      </c>
      <c r="X58" s="41" t="str">
        <f t="shared" si="5"/>
        <v/>
      </c>
      <c r="Y58" s="161" t="s">
        <v>47</v>
      </c>
      <c r="Z58" s="28"/>
      <c r="AA58" s="248"/>
    </row>
    <row r="59" spans="1:27" s="8" customFormat="1">
      <c r="A59" s="289" t="s">
        <v>222</v>
      </c>
      <c r="B59" s="263" t="s">
        <v>469</v>
      </c>
      <c r="C59" s="19" t="s">
        <v>152</v>
      </c>
      <c r="D59" s="33">
        <v>42073</v>
      </c>
      <c r="E59" s="427"/>
      <c r="F59" s="115" t="s">
        <v>204</v>
      </c>
      <c r="G59" s="354"/>
      <c r="H59" s="128" t="s">
        <v>204</v>
      </c>
      <c r="I59" s="7" t="s">
        <v>470</v>
      </c>
      <c r="J59" s="19">
        <v>42136</v>
      </c>
      <c r="K59" s="134">
        <f t="shared" ref="K59:K64" si="8">IF(J59*D59&gt;0,J59-D59, "")</f>
        <v>63</v>
      </c>
      <c r="L59" s="398"/>
      <c r="M59" s="399" t="str">
        <f t="shared" si="7"/>
        <v/>
      </c>
      <c r="N59" s="400" t="str">
        <f t="shared" ref="N59:N64" si="9">IF(L59*D59&gt;0,L59-D59,"" )</f>
        <v/>
      </c>
      <c r="O59" s="115">
        <v>42180</v>
      </c>
      <c r="P59" s="412" t="str">
        <f t="shared" si="6"/>
        <v/>
      </c>
      <c r="Q59" s="368"/>
      <c r="R59" s="382"/>
      <c r="S59" s="334"/>
      <c r="T59" s="222">
        <v>42241</v>
      </c>
      <c r="U59" s="45">
        <f t="shared" si="2"/>
        <v>24</v>
      </c>
      <c r="V59" s="45" t="str">
        <f t="shared" si="3"/>
        <v/>
      </c>
      <c r="W59" s="45">
        <f t="shared" si="4"/>
        <v>8.7142857142857135</v>
      </c>
      <c r="X59" s="41" t="str">
        <f t="shared" si="5"/>
        <v/>
      </c>
      <c r="Y59" s="161" t="s">
        <v>47</v>
      </c>
      <c r="Z59" s="28"/>
      <c r="AA59" s="248"/>
    </row>
    <row r="60" spans="1:27" s="8" customFormat="1">
      <c r="A60" s="288" t="s">
        <v>222</v>
      </c>
      <c r="B60" s="265" t="s">
        <v>288</v>
      </c>
      <c r="C60" s="59" t="s">
        <v>147</v>
      </c>
      <c r="D60" s="61">
        <v>41963</v>
      </c>
      <c r="E60" s="336"/>
      <c r="F60" s="59" t="s">
        <v>169</v>
      </c>
      <c r="G60" s="356"/>
      <c r="H60" s="127" t="s">
        <v>453</v>
      </c>
      <c r="I60" s="57" t="s">
        <v>545</v>
      </c>
      <c r="J60" s="59">
        <v>42037</v>
      </c>
      <c r="K60" s="135">
        <f t="shared" si="8"/>
        <v>74</v>
      </c>
      <c r="L60" s="59">
        <v>42094</v>
      </c>
      <c r="M60" s="48">
        <f t="shared" si="7"/>
        <v>57</v>
      </c>
      <c r="N60" s="135">
        <f t="shared" si="9"/>
        <v>131</v>
      </c>
      <c r="O60" s="116">
        <v>42187</v>
      </c>
      <c r="P60" s="135">
        <f t="shared" si="6"/>
        <v>93</v>
      </c>
      <c r="Q60" s="371"/>
      <c r="R60" s="386"/>
      <c r="S60" s="338"/>
      <c r="T60" s="223">
        <v>42237</v>
      </c>
      <c r="U60" s="48" t="str">
        <f t="shared" si="2"/>
        <v>x</v>
      </c>
      <c r="V60" s="48">
        <f t="shared" si="3"/>
        <v>20.428571428571427</v>
      </c>
      <c r="W60" s="48">
        <f t="shared" si="4"/>
        <v>7.1428571428571432</v>
      </c>
      <c r="X60" s="41" t="str">
        <f t="shared" si="5"/>
        <v/>
      </c>
      <c r="Y60" s="160" t="s">
        <v>31</v>
      </c>
      <c r="Z60" s="60" t="s">
        <v>113</v>
      </c>
      <c r="AA60" s="249" t="s">
        <v>501</v>
      </c>
    </row>
    <row r="61" spans="1:27" s="8" customFormat="1">
      <c r="A61" s="289" t="s">
        <v>222</v>
      </c>
      <c r="B61" s="263" t="s">
        <v>541</v>
      </c>
      <c r="C61" s="19" t="s">
        <v>152</v>
      </c>
      <c r="D61" s="33">
        <v>42153</v>
      </c>
      <c r="E61" s="334"/>
      <c r="F61" s="19" t="s">
        <v>542</v>
      </c>
      <c r="G61" s="354"/>
      <c r="H61" s="128" t="s">
        <v>542</v>
      </c>
      <c r="I61" s="7" t="s">
        <v>544</v>
      </c>
      <c r="J61" s="19">
        <v>42154</v>
      </c>
      <c r="K61" s="134">
        <f t="shared" si="8"/>
        <v>1</v>
      </c>
      <c r="L61" s="19"/>
      <c r="M61" s="45" t="str">
        <f t="shared" si="7"/>
        <v/>
      </c>
      <c r="N61" s="134" t="str">
        <f t="shared" si="9"/>
        <v/>
      </c>
      <c r="O61" s="115"/>
      <c r="P61" s="134" t="str">
        <f t="shared" si="6"/>
        <v/>
      </c>
      <c r="Q61" s="368"/>
      <c r="R61" s="382"/>
      <c r="S61" s="334"/>
      <c r="T61" s="222">
        <v>42235</v>
      </c>
      <c r="U61" s="45">
        <f t="shared" ref="U61:U66" si="10">IF(Z61&lt;&gt;"X",IF(($T61*D61&gt;0),($T61-D61)/7,""),"x")</f>
        <v>11.714285714285714</v>
      </c>
      <c r="V61" s="45" t="str">
        <f t="shared" ref="V61:V66" si="11">IF($T61*L61&gt;0,($T61-L61)/7,"" )</f>
        <v/>
      </c>
      <c r="W61" s="45" t="str">
        <f t="shared" ref="W61:W66" si="12">IF($T61*O61&gt;0,($T61-O61)/7,"" )</f>
        <v/>
      </c>
      <c r="X61" s="41" t="str">
        <f t="shared" ref="X61:X66" si="13">IF($T61*S61&gt;0,($T61-S61)/7, "")</f>
        <v/>
      </c>
      <c r="Y61" s="161" t="s">
        <v>47</v>
      </c>
      <c r="Z61" s="28"/>
      <c r="AA61" s="248"/>
    </row>
    <row r="62" spans="1:27" s="92" customFormat="1">
      <c r="A62" s="289" t="s">
        <v>222</v>
      </c>
      <c r="B62" s="263" t="s">
        <v>540</v>
      </c>
      <c r="C62" s="19" t="s">
        <v>490</v>
      </c>
      <c r="D62" s="33">
        <v>42101</v>
      </c>
      <c r="E62" s="427"/>
      <c r="F62" s="115" t="s">
        <v>206</v>
      </c>
      <c r="G62" s="354"/>
      <c r="H62" s="128" t="s">
        <v>204</v>
      </c>
      <c r="I62" s="7" t="s">
        <v>481</v>
      </c>
      <c r="J62" s="19">
        <v>42102</v>
      </c>
      <c r="K62" s="134">
        <f t="shared" si="8"/>
        <v>1</v>
      </c>
      <c r="L62" s="19">
        <v>42175</v>
      </c>
      <c r="M62" s="45">
        <f t="shared" si="7"/>
        <v>73</v>
      </c>
      <c r="N62" s="134">
        <f t="shared" si="9"/>
        <v>74</v>
      </c>
      <c r="O62" s="115">
        <v>42181</v>
      </c>
      <c r="P62" s="134">
        <f t="shared" si="6"/>
        <v>6</v>
      </c>
      <c r="Q62" s="368"/>
      <c r="R62" s="382"/>
      <c r="S62" s="334"/>
      <c r="T62" s="222">
        <v>42233</v>
      </c>
      <c r="U62" s="45">
        <f t="shared" si="10"/>
        <v>18.857142857142858</v>
      </c>
      <c r="V62" s="45">
        <f t="shared" si="11"/>
        <v>8.2857142857142865</v>
      </c>
      <c r="W62" s="45">
        <f t="shared" si="12"/>
        <v>7.4285714285714288</v>
      </c>
      <c r="X62" s="41" t="str">
        <f t="shared" si="13"/>
        <v/>
      </c>
      <c r="Y62" s="161" t="s">
        <v>47</v>
      </c>
      <c r="Z62" s="28"/>
      <c r="AA62" s="248"/>
    </row>
    <row r="63" spans="1:27" s="8" customFormat="1">
      <c r="A63" s="288" t="s">
        <v>222</v>
      </c>
      <c r="B63" s="265" t="s">
        <v>272</v>
      </c>
      <c r="C63" s="59" t="s">
        <v>159</v>
      </c>
      <c r="D63" s="61">
        <v>42061</v>
      </c>
      <c r="E63" s="338"/>
      <c r="F63" s="116" t="s">
        <v>204</v>
      </c>
      <c r="G63" s="356"/>
      <c r="H63" s="127" t="s">
        <v>453</v>
      </c>
      <c r="I63" s="57" t="s">
        <v>468</v>
      </c>
      <c r="J63" s="59">
        <v>42136</v>
      </c>
      <c r="K63" s="135">
        <f t="shared" si="8"/>
        <v>75</v>
      </c>
      <c r="L63" s="418"/>
      <c r="M63" s="413" t="str">
        <f t="shared" si="7"/>
        <v/>
      </c>
      <c r="N63" s="416" t="str">
        <f t="shared" si="9"/>
        <v/>
      </c>
      <c r="O63" s="116">
        <v>42185</v>
      </c>
      <c r="P63" s="402" t="str">
        <f t="shared" si="6"/>
        <v/>
      </c>
      <c r="Q63" s="369"/>
      <c r="R63" s="382"/>
      <c r="S63" s="338"/>
      <c r="T63" s="223">
        <v>42233</v>
      </c>
      <c r="U63" s="48">
        <f t="shared" si="10"/>
        <v>24.571428571428573</v>
      </c>
      <c r="V63" s="48" t="str">
        <f t="shared" si="11"/>
        <v/>
      </c>
      <c r="W63" s="48">
        <f t="shared" si="12"/>
        <v>6.8571428571428568</v>
      </c>
      <c r="X63" s="41" t="str">
        <f t="shared" si="13"/>
        <v/>
      </c>
      <c r="Y63" s="160" t="s">
        <v>31</v>
      </c>
      <c r="Z63" s="60"/>
      <c r="AA63" s="249"/>
    </row>
    <row r="64" spans="1:27" s="8" customFormat="1">
      <c r="A64" s="288" t="s">
        <v>222</v>
      </c>
      <c r="B64" s="265" t="s">
        <v>482</v>
      </c>
      <c r="C64" s="59" t="s">
        <v>147</v>
      </c>
      <c r="D64" s="61">
        <v>42125</v>
      </c>
      <c r="E64" s="338"/>
      <c r="F64" s="116" t="s">
        <v>75</v>
      </c>
      <c r="G64" s="356"/>
      <c r="H64" s="127" t="s">
        <v>75</v>
      </c>
      <c r="I64" s="57" t="s">
        <v>483</v>
      </c>
      <c r="J64" s="59">
        <v>42129</v>
      </c>
      <c r="K64" s="135">
        <f t="shared" si="8"/>
        <v>4</v>
      </c>
      <c r="L64" s="59">
        <v>42144</v>
      </c>
      <c r="M64" s="48">
        <f t="shared" ref="M64:M69" si="14">IF(L64*J64&gt;0,L64-J64, "")</f>
        <v>15</v>
      </c>
      <c r="N64" s="135">
        <f t="shared" si="9"/>
        <v>19</v>
      </c>
      <c r="O64" s="116">
        <v>42151</v>
      </c>
      <c r="P64" s="135">
        <f t="shared" ref="P64:P69" si="15">IF(O64*L64&gt;0,O64-L64,"" )</f>
        <v>7</v>
      </c>
      <c r="Q64" s="369"/>
      <c r="R64" s="382"/>
      <c r="S64" s="338"/>
      <c r="T64" s="223">
        <v>42230</v>
      </c>
      <c r="U64" s="48" t="str">
        <f t="shared" si="10"/>
        <v>x</v>
      </c>
      <c r="V64" s="48">
        <f t="shared" si="11"/>
        <v>12.285714285714286</v>
      </c>
      <c r="W64" s="48">
        <f t="shared" si="12"/>
        <v>11.285714285714286</v>
      </c>
      <c r="X64" s="41" t="str">
        <f t="shared" si="13"/>
        <v/>
      </c>
      <c r="Y64" s="160" t="s">
        <v>31</v>
      </c>
      <c r="Z64" s="60" t="s">
        <v>113</v>
      </c>
      <c r="AA64" s="249" t="s">
        <v>550</v>
      </c>
    </row>
    <row r="65" spans="1:27" s="410" customFormat="1">
      <c r="A65" s="278" t="s">
        <v>222</v>
      </c>
      <c r="B65" s="264" t="s">
        <v>584</v>
      </c>
      <c r="C65" s="277" t="s">
        <v>160</v>
      </c>
      <c r="D65" s="36">
        <v>42161</v>
      </c>
      <c r="E65" s="95"/>
      <c r="F65" s="21" t="s">
        <v>204</v>
      </c>
      <c r="G65" s="21"/>
      <c r="H65" s="130" t="s">
        <v>204</v>
      </c>
      <c r="I65" s="12" t="s">
        <v>585</v>
      </c>
      <c r="J65" s="21">
        <v>42166</v>
      </c>
      <c r="K65" s="133">
        <f t="shared" ref="K65:K70" si="16">IF(J65*D65&gt;0,J65-D65, "")</f>
        <v>5</v>
      </c>
      <c r="L65" s="21">
        <v>42177</v>
      </c>
      <c r="M65" s="91">
        <f t="shared" si="14"/>
        <v>11</v>
      </c>
      <c r="N65" s="133">
        <f t="shared" ref="N65:N70" si="17">IF(L65*D65&gt;0,L65-D65,"" )</f>
        <v>16</v>
      </c>
      <c r="O65" s="95">
        <v>42181</v>
      </c>
      <c r="P65" s="133">
        <f t="shared" si="15"/>
        <v>4</v>
      </c>
      <c r="Q65" s="42"/>
      <c r="R65" s="408"/>
      <c r="S65" s="30"/>
      <c r="T65" s="221">
        <v>42228</v>
      </c>
      <c r="U65" s="91">
        <f t="shared" si="10"/>
        <v>9.5714285714285712</v>
      </c>
      <c r="V65" s="91">
        <f t="shared" si="11"/>
        <v>7.2857142857142856</v>
      </c>
      <c r="W65" s="91">
        <f t="shared" si="12"/>
        <v>6.7142857142857144</v>
      </c>
      <c r="X65" s="42" t="str">
        <f t="shared" si="13"/>
        <v/>
      </c>
      <c r="Y65" s="168" t="s">
        <v>50</v>
      </c>
      <c r="Z65" s="424"/>
      <c r="AA65" s="249"/>
    </row>
    <row r="66" spans="1:27" s="8" customFormat="1">
      <c r="A66" s="289" t="s">
        <v>237</v>
      </c>
      <c r="B66" s="263" t="s">
        <v>447</v>
      </c>
      <c r="C66" s="19" t="s">
        <v>154</v>
      </c>
      <c r="D66" s="33">
        <v>42118</v>
      </c>
      <c r="E66" s="426"/>
      <c r="F66" s="19" t="s">
        <v>427</v>
      </c>
      <c r="G66" s="354"/>
      <c r="H66" s="128" t="s">
        <v>427</v>
      </c>
      <c r="I66" s="7" t="s">
        <v>448</v>
      </c>
      <c r="J66" s="19">
        <v>42123</v>
      </c>
      <c r="K66" s="134">
        <f t="shared" si="16"/>
        <v>5</v>
      </c>
      <c r="L66" s="19">
        <v>42150</v>
      </c>
      <c r="M66" s="45">
        <f t="shared" si="14"/>
        <v>27</v>
      </c>
      <c r="N66" s="134">
        <f t="shared" si="17"/>
        <v>32</v>
      </c>
      <c r="O66" s="115">
        <v>42154</v>
      </c>
      <c r="P66" s="134">
        <f t="shared" si="15"/>
        <v>4</v>
      </c>
      <c r="Q66" s="368"/>
      <c r="R66" s="382"/>
      <c r="S66" s="334"/>
      <c r="T66" s="222">
        <v>42228</v>
      </c>
      <c r="U66" s="45">
        <f t="shared" si="10"/>
        <v>15.714285714285714</v>
      </c>
      <c r="V66" s="45">
        <f t="shared" si="11"/>
        <v>11.142857142857142</v>
      </c>
      <c r="W66" s="45">
        <f t="shared" si="12"/>
        <v>10.571428571428571</v>
      </c>
      <c r="X66" s="41" t="str">
        <f t="shared" si="13"/>
        <v/>
      </c>
      <c r="Y66" s="161" t="s">
        <v>47</v>
      </c>
      <c r="Z66" s="28"/>
      <c r="AA66" s="248"/>
    </row>
    <row r="67" spans="1:27" s="259" customFormat="1">
      <c r="A67" s="288" t="s">
        <v>237</v>
      </c>
      <c r="B67" s="265" t="s">
        <v>513</v>
      </c>
      <c r="C67" s="59" t="s">
        <v>154</v>
      </c>
      <c r="D67" s="61">
        <v>42136</v>
      </c>
      <c r="E67" s="338"/>
      <c r="F67" s="116" t="s">
        <v>427</v>
      </c>
      <c r="G67" s="356"/>
      <c r="H67" s="127" t="s">
        <v>427</v>
      </c>
      <c r="I67" s="57" t="s">
        <v>514</v>
      </c>
      <c r="J67" s="59">
        <v>42138</v>
      </c>
      <c r="K67" s="135">
        <f t="shared" si="16"/>
        <v>2</v>
      </c>
      <c r="L67" s="59">
        <v>42149</v>
      </c>
      <c r="M67" s="48">
        <f t="shared" si="14"/>
        <v>11</v>
      </c>
      <c r="N67" s="135">
        <f t="shared" si="17"/>
        <v>13</v>
      </c>
      <c r="O67" s="116">
        <v>42163</v>
      </c>
      <c r="P67" s="135">
        <f t="shared" si="15"/>
        <v>14</v>
      </c>
      <c r="Q67" s="369"/>
      <c r="R67" s="382"/>
      <c r="S67" s="338"/>
      <c r="T67" s="223">
        <v>42225</v>
      </c>
      <c r="U67" s="48">
        <f t="shared" ref="U67:U72" si="18">IF(Z67&lt;&gt;"X",IF(($T67*D67&gt;0),($T67-D67)/7,""),"x")</f>
        <v>12.714285714285714</v>
      </c>
      <c r="V67" s="48">
        <f t="shared" ref="V67:V72" si="19">IF($T67*L67&gt;0,($T67-L67)/7,"" )</f>
        <v>10.857142857142858</v>
      </c>
      <c r="W67" s="48">
        <f t="shared" ref="W67:W72" si="20">IF($T67*O67&gt;0,($T67-O67)/7,"" )</f>
        <v>8.8571428571428577</v>
      </c>
      <c r="X67" s="41" t="str">
        <f t="shared" ref="X67:X72" si="21">IF($T67*S67&gt;0,($T67-S67)/7, "")</f>
        <v/>
      </c>
      <c r="Y67" s="160" t="s">
        <v>31</v>
      </c>
      <c r="Z67" s="60"/>
      <c r="AA67" s="249"/>
    </row>
    <row r="68" spans="1:27" s="58" customFormat="1">
      <c r="A68" s="289" t="s">
        <v>237</v>
      </c>
      <c r="B68" s="263" t="s">
        <v>486</v>
      </c>
      <c r="C68" s="19" t="s">
        <v>154</v>
      </c>
      <c r="D68" s="33">
        <v>42145</v>
      </c>
      <c r="E68" s="334"/>
      <c r="F68" s="19" t="s">
        <v>204</v>
      </c>
      <c r="G68" s="354"/>
      <c r="H68" s="128" t="s">
        <v>204</v>
      </c>
      <c r="I68" s="7" t="s">
        <v>487</v>
      </c>
      <c r="J68" s="19">
        <v>42148</v>
      </c>
      <c r="K68" s="134">
        <f t="shared" si="16"/>
        <v>3</v>
      </c>
      <c r="L68" s="19">
        <v>42166</v>
      </c>
      <c r="M68" s="45">
        <f t="shared" si="14"/>
        <v>18</v>
      </c>
      <c r="N68" s="134">
        <f t="shared" si="17"/>
        <v>21</v>
      </c>
      <c r="O68" s="115">
        <v>42171</v>
      </c>
      <c r="P68" s="134">
        <f t="shared" si="15"/>
        <v>5</v>
      </c>
      <c r="Q68" s="368"/>
      <c r="R68" s="382"/>
      <c r="S68" s="334"/>
      <c r="T68" s="222">
        <v>42223</v>
      </c>
      <c r="U68" s="45">
        <f t="shared" si="18"/>
        <v>11.142857142857142</v>
      </c>
      <c r="V68" s="45">
        <f t="shared" si="19"/>
        <v>8.1428571428571423</v>
      </c>
      <c r="W68" s="45">
        <f t="shared" si="20"/>
        <v>7.4285714285714288</v>
      </c>
      <c r="X68" s="41" t="str">
        <f t="shared" si="21"/>
        <v/>
      </c>
      <c r="Y68" s="161" t="s">
        <v>47</v>
      </c>
      <c r="Z68" s="28"/>
      <c r="AA68" s="248"/>
    </row>
    <row r="69" spans="1:27" s="8" customFormat="1">
      <c r="A69" s="289" t="s">
        <v>222</v>
      </c>
      <c r="B69" s="263" t="s">
        <v>465</v>
      </c>
      <c r="C69" s="19" t="s">
        <v>155</v>
      </c>
      <c r="D69" s="33">
        <v>42124</v>
      </c>
      <c r="E69" s="333"/>
      <c r="F69" s="115" t="s">
        <v>427</v>
      </c>
      <c r="G69" s="354"/>
      <c r="H69" s="128" t="s">
        <v>427</v>
      </c>
      <c r="I69" s="7" t="s">
        <v>466</v>
      </c>
      <c r="J69" s="19">
        <v>42133</v>
      </c>
      <c r="K69" s="134">
        <f t="shared" si="16"/>
        <v>9</v>
      </c>
      <c r="L69" s="19">
        <v>42147</v>
      </c>
      <c r="M69" s="45">
        <f t="shared" si="14"/>
        <v>14</v>
      </c>
      <c r="N69" s="134">
        <f t="shared" si="17"/>
        <v>23</v>
      </c>
      <c r="O69" s="115">
        <v>42157</v>
      </c>
      <c r="P69" s="134">
        <f t="shared" si="15"/>
        <v>10</v>
      </c>
      <c r="Q69" s="368"/>
      <c r="R69" s="382"/>
      <c r="S69" s="334"/>
      <c r="T69" s="222">
        <v>42222</v>
      </c>
      <c r="U69" s="45">
        <f t="shared" si="18"/>
        <v>14</v>
      </c>
      <c r="V69" s="45">
        <f t="shared" si="19"/>
        <v>10.714285714285714</v>
      </c>
      <c r="W69" s="45">
        <f t="shared" si="20"/>
        <v>9.2857142857142865</v>
      </c>
      <c r="X69" s="41" t="str">
        <f t="shared" si="21"/>
        <v/>
      </c>
      <c r="Y69" s="161" t="s">
        <v>47</v>
      </c>
      <c r="Z69" s="28"/>
      <c r="AA69" s="248"/>
    </row>
    <row r="70" spans="1:27" s="92" customFormat="1">
      <c r="A70" s="288" t="s">
        <v>222</v>
      </c>
      <c r="B70" s="265" t="s">
        <v>525</v>
      </c>
      <c r="C70" s="59" t="s">
        <v>490</v>
      </c>
      <c r="D70" s="61">
        <v>42129</v>
      </c>
      <c r="E70" s="336"/>
      <c r="F70" s="116" t="s">
        <v>75</v>
      </c>
      <c r="G70" s="356"/>
      <c r="H70" s="127" t="s">
        <v>427</v>
      </c>
      <c r="I70" s="57" t="s">
        <v>526</v>
      </c>
      <c r="J70" s="59">
        <v>42131</v>
      </c>
      <c r="K70" s="135">
        <f t="shared" si="16"/>
        <v>2</v>
      </c>
      <c r="L70" s="59">
        <v>42152</v>
      </c>
      <c r="M70" s="48">
        <f t="shared" ref="M70" si="22">IF(L70*J70&gt;0,L70-J70, "")</f>
        <v>21</v>
      </c>
      <c r="N70" s="135">
        <f t="shared" si="17"/>
        <v>23</v>
      </c>
      <c r="O70" s="401"/>
      <c r="P70" s="402" t="str">
        <f t="shared" ref="P70" si="23">IF(O70*L70&gt;0,O70-L70,"" )</f>
        <v/>
      </c>
      <c r="Q70" s="369"/>
      <c r="R70" s="382"/>
      <c r="S70" s="338"/>
      <c r="T70" s="223">
        <v>42216</v>
      </c>
      <c r="U70" s="48" t="str">
        <f t="shared" si="18"/>
        <v>x</v>
      </c>
      <c r="V70" s="48">
        <f t="shared" si="19"/>
        <v>9.1428571428571423</v>
      </c>
      <c r="W70" s="48" t="str">
        <f t="shared" si="20"/>
        <v/>
      </c>
      <c r="X70" s="41" t="str">
        <f t="shared" si="21"/>
        <v/>
      </c>
      <c r="Y70" s="160" t="s">
        <v>31</v>
      </c>
      <c r="Z70" s="60" t="s">
        <v>113</v>
      </c>
      <c r="AA70" s="249" t="s">
        <v>574</v>
      </c>
    </row>
    <row r="71" spans="1:27" s="8" customFormat="1">
      <c r="A71" s="289" t="s">
        <v>222</v>
      </c>
      <c r="B71" s="263" t="s">
        <v>473</v>
      </c>
      <c r="C71" s="19" t="s">
        <v>155</v>
      </c>
      <c r="D71" s="33">
        <v>42135</v>
      </c>
      <c r="E71" s="334"/>
      <c r="F71" s="19" t="s">
        <v>427</v>
      </c>
      <c r="G71" s="354"/>
      <c r="H71" s="128" t="s">
        <v>427</v>
      </c>
      <c r="I71" s="7" t="s">
        <v>474</v>
      </c>
      <c r="J71" s="19">
        <v>42139</v>
      </c>
      <c r="K71" s="134">
        <f t="shared" ref="K71" si="24">IF(J71*D71&gt;0,J71-D71, "")</f>
        <v>4</v>
      </c>
      <c r="L71" s="19">
        <v>42159</v>
      </c>
      <c r="M71" s="45">
        <f t="shared" ref="M71" si="25">IF(L71*J71&gt;0,L71-J71, "")</f>
        <v>20</v>
      </c>
      <c r="N71" s="134">
        <f t="shared" ref="N71" si="26">IF(L71*D71&gt;0,L71-D71,"" )</f>
        <v>24</v>
      </c>
      <c r="O71" s="115">
        <v>42164</v>
      </c>
      <c r="P71" s="134">
        <f t="shared" ref="P71" si="27">IF(O71*L71&gt;0,O71-L71,"" )</f>
        <v>5</v>
      </c>
      <c r="Q71" s="368"/>
      <c r="R71" s="382"/>
      <c r="S71" s="334"/>
      <c r="T71" s="222">
        <v>42216</v>
      </c>
      <c r="U71" s="45">
        <f t="shared" si="18"/>
        <v>11.571428571428571</v>
      </c>
      <c r="V71" s="45">
        <f t="shared" si="19"/>
        <v>8.1428571428571423</v>
      </c>
      <c r="W71" s="45">
        <f t="shared" si="20"/>
        <v>7.4285714285714288</v>
      </c>
      <c r="X71" s="41" t="str">
        <f t="shared" si="21"/>
        <v/>
      </c>
      <c r="Y71" s="161" t="s">
        <v>47</v>
      </c>
      <c r="Z71" s="28"/>
      <c r="AA71" s="248"/>
    </row>
    <row r="72" spans="1:27" s="8" customFormat="1">
      <c r="A72" s="278" t="s">
        <v>237</v>
      </c>
      <c r="B72" s="264" t="s">
        <v>510</v>
      </c>
      <c r="C72" s="67" t="s">
        <v>154</v>
      </c>
      <c r="D72" s="36">
        <v>42132</v>
      </c>
      <c r="E72" s="335"/>
      <c r="F72" s="21" t="s">
        <v>75</v>
      </c>
      <c r="G72" s="355"/>
      <c r="H72" s="130" t="s">
        <v>75</v>
      </c>
      <c r="I72" s="12" t="s">
        <v>511</v>
      </c>
      <c r="J72" s="21">
        <v>42136</v>
      </c>
      <c r="K72" s="133">
        <f>IF(J72*D72&gt;0,J72-D72, "")</f>
        <v>4</v>
      </c>
      <c r="L72" s="21">
        <v>42145</v>
      </c>
      <c r="M72" s="91">
        <f>IF(L72*J72&gt;0,L72-J72, "")</f>
        <v>9</v>
      </c>
      <c r="N72" s="133">
        <f>IF(L72*D72&gt;0,L72-D72,"" )</f>
        <v>13</v>
      </c>
      <c r="O72" s="95">
        <v>42152</v>
      </c>
      <c r="P72" s="133">
        <f>IF(O72*L72&gt;0,O72-L72,"" )</f>
        <v>7</v>
      </c>
      <c r="Q72" s="366"/>
      <c r="R72" s="382"/>
      <c r="S72" s="335"/>
      <c r="T72" s="221">
        <v>42215</v>
      </c>
      <c r="U72" s="91">
        <f t="shared" si="18"/>
        <v>11.857142857142858</v>
      </c>
      <c r="V72" s="91">
        <f t="shared" si="19"/>
        <v>10</v>
      </c>
      <c r="W72" s="91">
        <f t="shared" si="20"/>
        <v>9</v>
      </c>
      <c r="X72" s="42" t="str">
        <f t="shared" si="21"/>
        <v/>
      </c>
      <c r="Y72" s="162" t="s">
        <v>50</v>
      </c>
      <c r="Z72" s="176"/>
      <c r="AA72" s="251"/>
    </row>
    <row r="73" spans="1:27" s="92" customFormat="1">
      <c r="A73" s="289" t="s">
        <v>238</v>
      </c>
      <c r="B73" s="263" t="s">
        <v>49</v>
      </c>
      <c r="C73" s="19" t="s">
        <v>150</v>
      </c>
      <c r="D73" s="33">
        <v>42050</v>
      </c>
      <c r="E73" s="333"/>
      <c r="F73" s="115" t="s">
        <v>427</v>
      </c>
      <c r="G73" s="354"/>
      <c r="H73" s="128" t="s">
        <v>427</v>
      </c>
      <c r="I73" s="7" t="s">
        <v>428</v>
      </c>
      <c r="J73" s="19">
        <v>42114</v>
      </c>
      <c r="K73" s="134">
        <f>IF(J73*D73&gt;0,J73-D73, "")</f>
        <v>64</v>
      </c>
      <c r="L73" s="19">
        <v>42146</v>
      </c>
      <c r="M73" s="45">
        <f>IF(L73*J73&gt;0,L73-J73, "")</f>
        <v>32</v>
      </c>
      <c r="N73" s="134">
        <f>IF(L73*D73&gt;0,L73-D73,"" )</f>
        <v>96</v>
      </c>
      <c r="O73" s="115">
        <v>42152</v>
      </c>
      <c r="P73" s="134">
        <f>IF(O73*L73&gt;0,O73-L73,"" )</f>
        <v>6</v>
      </c>
      <c r="Q73" s="368"/>
      <c r="R73" s="382"/>
      <c r="S73" s="334"/>
      <c r="T73" s="222">
        <v>42214</v>
      </c>
      <c r="U73" s="45" t="str">
        <f t="shared" ref="U73:U78" si="28">IF(Z73&lt;&gt;"X",IF(($T73*D73&gt;0),($T73-D73)/7,""),"x")</f>
        <v>x</v>
      </c>
      <c r="V73" s="45">
        <f t="shared" ref="V73:V78" si="29">IF($T73*L73&gt;0,($T73-L73)/7,"" )</f>
        <v>9.7142857142857135</v>
      </c>
      <c r="W73" s="45">
        <f t="shared" ref="W73:W78" si="30">IF($T73*O73&gt;0,($T73-O73)/7,"" )</f>
        <v>8.8571428571428577</v>
      </c>
      <c r="X73" s="41" t="str">
        <f t="shared" ref="X73:X78" si="31">IF($T73*S73&gt;0,($T73-S73)/7, "")</f>
        <v/>
      </c>
      <c r="Y73" s="161" t="s">
        <v>47</v>
      </c>
      <c r="Z73" s="28" t="s">
        <v>113</v>
      </c>
      <c r="AA73" s="248" t="s">
        <v>575</v>
      </c>
    </row>
    <row r="74" spans="1:27" s="8" customFormat="1">
      <c r="A74" s="289" t="s">
        <v>222</v>
      </c>
      <c r="B74" s="263" t="s">
        <v>461</v>
      </c>
      <c r="C74" s="19" t="s">
        <v>152</v>
      </c>
      <c r="D74" s="33">
        <v>42128</v>
      </c>
      <c r="E74" s="334"/>
      <c r="F74" s="19" t="s">
        <v>453</v>
      </c>
      <c r="G74" s="354"/>
      <c r="H74" s="128" t="s">
        <v>427</v>
      </c>
      <c r="I74" s="7" t="s">
        <v>462</v>
      </c>
      <c r="J74" s="19">
        <v>42132</v>
      </c>
      <c r="K74" s="134">
        <f>IF(J74*D74&gt;0,J74-D74, "")</f>
        <v>4</v>
      </c>
      <c r="L74" s="19">
        <v>42158</v>
      </c>
      <c r="M74" s="45">
        <f t="shared" ref="M74" si="32">IF(L74*J74&gt;0,L74-J74, "")</f>
        <v>26</v>
      </c>
      <c r="N74" s="134">
        <f>IF(L74*D74&gt;0,L74-D74,"" )</f>
        <v>30</v>
      </c>
      <c r="O74" s="115">
        <v>42164</v>
      </c>
      <c r="P74" s="134">
        <f t="shared" ref="P74" si="33">IF(O74*L74&gt;0,O74-L74,"" )</f>
        <v>6</v>
      </c>
      <c r="Q74" s="368"/>
      <c r="R74" s="382"/>
      <c r="S74" s="334"/>
      <c r="T74" s="222">
        <v>42213</v>
      </c>
      <c r="U74" s="45">
        <f t="shared" si="28"/>
        <v>12.142857142857142</v>
      </c>
      <c r="V74" s="45">
        <f t="shared" si="29"/>
        <v>7.8571428571428568</v>
      </c>
      <c r="W74" s="45">
        <f t="shared" si="30"/>
        <v>7</v>
      </c>
      <c r="X74" s="41" t="str">
        <f t="shared" si="31"/>
        <v/>
      </c>
      <c r="Y74" s="161" t="s">
        <v>47</v>
      </c>
      <c r="Z74" s="28"/>
      <c r="AA74" s="248"/>
    </row>
    <row r="75" spans="1:27" s="8" customFormat="1">
      <c r="A75" s="278" t="s">
        <v>238</v>
      </c>
      <c r="B75" s="264" t="s">
        <v>564</v>
      </c>
      <c r="C75" s="67" t="s">
        <v>148</v>
      </c>
      <c r="D75" s="36">
        <v>42135</v>
      </c>
      <c r="E75" s="335"/>
      <c r="F75" s="21" t="s">
        <v>427</v>
      </c>
      <c r="G75" s="355"/>
      <c r="H75" s="130" t="s">
        <v>427</v>
      </c>
      <c r="I75" s="12" t="s">
        <v>565</v>
      </c>
      <c r="J75" s="21">
        <v>42139</v>
      </c>
      <c r="K75" s="133">
        <f>IF(J75*D75&gt;0,J75-D75, "")</f>
        <v>4</v>
      </c>
      <c r="L75" s="21">
        <v>42146</v>
      </c>
      <c r="M75" s="91">
        <f>IF(L75*J75&gt;0,L75-J75, "")</f>
        <v>7</v>
      </c>
      <c r="N75" s="133">
        <f>IF(L75*D75&gt;0,L75-D75,"" )</f>
        <v>11</v>
      </c>
      <c r="O75" s="95">
        <v>42152</v>
      </c>
      <c r="P75" s="133">
        <f>IF(O75*L75&gt;0,O75-L75,"" )</f>
        <v>6</v>
      </c>
      <c r="Q75" s="366"/>
      <c r="R75" s="382"/>
      <c r="S75" s="335"/>
      <c r="T75" s="221">
        <v>42213</v>
      </c>
      <c r="U75" s="91">
        <f t="shared" si="28"/>
        <v>11.142857142857142</v>
      </c>
      <c r="V75" s="91">
        <f t="shared" si="29"/>
        <v>9.5714285714285712</v>
      </c>
      <c r="W75" s="91">
        <f t="shared" si="30"/>
        <v>8.7142857142857135</v>
      </c>
      <c r="X75" s="42" t="str">
        <f t="shared" si="31"/>
        <v/>
      </c>
      <c r="Y75" s="162" t="s">
        <v>50</v>
      </c>
      <c r="Z75" s="176"/>
      <c r="AA75" s="251"/>
    </row>
    <row r="76" spans="1:27" s="8" customFormat="1">
      <c r="A76" s="289" t="s">
        <v>237</v>
      </c>
      <c r="B76" s="263" t="s">
        <v>265</v>
      </c>
      <c r="C76" s="19" t="s">
        <v>154</v>
      </c>
      <c r="D76" s="33">
        <v>42095</v>
      </c>
      <c r="E76" s="333"/>
      <c r="F76" s="115" t="s">
        <v>54</v>
      </c>
      <c r="G76" s="354"/>
      <c r="H76" s="128" t="s">
        <v>427</v>
      </c>
      <c r="I76" s="7" t="s">
        <v>232</v>
      </c>
      <c r="J76" s="19">
        <v>42095</v>
      </c>
      <c r="K76" s="414">
        <f t="shared" ref="K76" si="34">IF(J76*D76&gt;0,J76-D76, "")</f>
        <v>0</v>
      </c>
      <c r="L76" s="19">
        <v>42129</v>
      </c>
      <c r="M76" s="45">
        <f t="shared" ref="M76" si="35">IF(L76*J76&gt;0,L76-J76, "")</f>
        <v>34</v>
      </c>
      <c r="N76" s="134">
        <f t="shared" ref="N76" si="36">IF(L76*D76&gt;0,L76-D76,"" )</f>
        <v>34</v>
      </c>
      <c r="O76" s="115">
        <v>42132</v>
      </c>
      <c r="P76" s="134">
        <f>IF(O76*L76&gt;0,O76-L76,"" )</f>
        <v>3</v>
      </c>
      <c r="Q76" s="368"/>
      <c r="R76" s="382"/>
      <c r="S76" s="334"/>
      <c r="T76" s="222">
        <v>42212</v>
      </c>
      <c r="U76" s="45" t="str">
        <f t="shared" si="28"/>
        <v>x</v>
      </c>
      <c r="V76" s="45">
        <f t="shared" si="29"/>
        <v>11.857142857142858</v>
      </c>
      <c r="W76" s="45">
        <f t="shared" si="30"/>
        <v>11.428571428571429</v>
      </c>
      <c r="X76" s="41" t="str">
        <f t="shared" si="31"/>
        <v/>
      </c>
      <c r="Y76" s="161" t="s">
        <v>47</v>
      </c>
      <c r="Z76" s="28" t="s">
        <v>113</v>
      </c>
      <c r="AA76" s="248" t="s">
        <v>425</v>
      </c>
    </row>
    <row r="77" spans="1:27" s="8" customFormat="1">
      <c r="A77" s="302" t="s">
        <v>222</v>
      </c>
      <c r="B77" s="320" t="s">
        <v>454</v>
      </c>
      <c r="C77" s="307" t="s">
        <v>152</v>
      </c>
      <c r="D77" s="304">
        <v>42127</v>
      </c>
      <c r="E77" s="337"/>
      <c r="F77" s="311" t="s">
        <v>427</v>
      </c>
      <c r="G77" s="350"/>
      <c r="H77" s="308" t="s">
        <v>75</v>
      </c>
      <c r="I77" s="306" t="s">
        <v>455</v>
      </c>
      <c r="J77" s="307">
        <v>42129</v>
      </c>
      <c r="K77" s="309">
        <f t="shared" ref="K77:K82" si="37">IF(J77*D77&gt;0,J77-D77, "")</f>
        <v>2</v>
      </c>
      <c r="L77" s="307">
        <v>42140</v>
      </c>
      <c r="M77" s="315">
        <f t="shared" ref="M77" si="38">IF(L77*J77&gt;0,L77-J77, "")</f>
        <v>11</v>
      </c>
      <c r="N77" s="309">
        <f t="shared" ref="N77:N82" si="39">IF(L77*D77&gt;0,L77-D77,"" )</f>
        <v>13</v>
      </c>
      <c r="O77" s="311">
        <v>42151</v>
      </c>
      <c r="P77" s="309">
        <f>IF(O77*L77&gt;0,O77-L77,"" )</f>
        <v>11</v>
      </c>
      <c r="Q77" s="367"/>
      <c r="R77" s="383"/>
      <c r="S77" s="329"/>
      <c r="T77" s="313">
        <v>42209</v>
      </c>
      <c r="U77" s="315">
        <f t="shared" si="28"/>
        <v>11.714285714285714</v>
      </c>
      <c r="V77" s="315">
        <f t="shared" si="29"/>
        <v>9.8571428571428577</v>
      </c>
      <c r="W77" s="315">
        <f t="shared" si="30"/>
        <v>8.2857142857142865</v>
      </c>
      <c r="X77" s="312" t="str">
        <f t="shared" si="31"/>
        <v/>
      </c>
      <c r="Y77" s="314" t="s">
        <v>401</v>
      </c>
      <c r="Z77" s="305"/>
      <c r="AA77" s="395"/>
    </row>
    <row r="78" spans="1:27" s="58" customFormat="1">
      <c r="A78" s="289" t="s">
        <v>238</v>
      </c>
      <c r="B78" s="263" t="s">
        <v>451</v>
      </c>
      <c r="C78" s="19" t="s">
        <v>148</v>
      </c>
      <c r="D78" s="33">
        <v>42123</v>
      </c>
      <c r="E78" s="334"/>
      <c r="F78" s="19" t="s">
        <v>204</v>
      </c>
      <c r="G78" s="354"/>
      <c r="H78" s="128" t="s">
        <v>427</v>
      </c>
      <c r="I78" s="7" t="s">
        <v>452</v>
      </c>
      <c r="J78" s="19">
        <v>42128</v>
      </c>
      <c r="K78" s="134">
        <f t="shared" si="37"/>
        <v>5</v>
      </c>
      <c r="L78" s="19">
        <v>42154</v>
      </c>
      <c r="M78" s="45">
        <f>IF(L78*J78&gt;0,L78-J78, "")</f>
        <v>26</v>
      </c>
      <c r="N78" s="134">
        <f t="shared" si="39"/>
        <v>31</v>
      </c>
      <c r="O78" s="115">
        <v>42162</v>
      </c>
      <c r="P78" s="134">
        <f t="shared" ref="P78" si="40">IF(O78*L78&gt;0,O78-L78,"" )</f>
        <v>8</v>
      </c>
      <c r="Q78" s="368"/>
      <c r="R78" s="382"/>
      <c r="S78" s="334"/>
      <c r="T78" s="222">
        <v>42207</v>
      </c>
      <c r="U78" s="45">
        <f t="shared" si="28"/>
        <v>12</v>
      </c>
      <c r="V78" s="45">
        <f t="shared" si="29"/>
        <v>7.5714285714285712</v>
      </c>
      <c r="W78" s="45">
        <f t="shared" si="30"/>
        <v>6.4285714285714288</v>
      </c>
      <c r="X78" s="41" t="str">
        <f t="shared" si="31"/>
        <v/>
      </c>
      <c r="Y78" s="161" t="s">
        <v>47</v>
      </c>
      <c r="Z78" s="28"/>
      <c r="AA78" s="248"/>
    </row>
    <row r="79" spans="1:27" s="8" customFormat="1">
      <c r="A79" s="289" t="s">
        <v>222</v>
      </c>
      <c r="B79" s="263" t="s">
        <v>493</v>
      </c>
      <c r="C79" s="19" t="s">
        <v>152</v>
      </c>
      <c r="D79" s="33">
        <v>42131</v>
      </c>
      <c r="E79" s="333"/>
      <c r="F79" s="115" t="s">
        <v>427</v>
      </c>
      <c r="G79" s="354"/>
      <c r="H79" s="128" t="s">
        <v>427</v>
      </c>
      <c r="I79" s="7" t="s">
        <v>495</v>
      </c>
      <c r="J79" s="19">
        <v>42133</v>
      </c>
      <c r="K79" s="134">
        <f t="shared" si="37"/>
        <v>2</v>
      </c>
      <c r="L79" s="19">
        <v>42156</v>
      </c>
      <c r="M79" s="45">
        <f t="shared" ref="M79:M84" si="41">IF(L79*J79&gt;0,L79-J79, "")</f>
        <v>23</v>
      </c>
      <c r="N79" s="134">
        <f t="shared" si="39"/>
        <v>25</v>
      </c>
      <c r="O79" s="115">
        <v>42160</v>
      </c>
      <c r="P79" s="134">
        <f>IF(O79*L79&gt;0,O79-L79,"" )</f>
        <v>4</v>
      </c>
      <c r="Q79" s="368"/>
      <c r="R79" s="382"/>
      <c r="S79" s="334"/>
      <c r="T79" s="222">
        <v>42206</v>
      </c>
      <c r="U79" s="45">
        <f t="shared" ref="U79:U84" si="42">IF(Z79&lt;&gt;"X",IF(($T79*D79&gt;0),($T79-D79)/7,""),"x")</f>
        <v>10.714285714285714</v>
      </c>
      <c r="V79" s="45">
        <f t="shared" ref="V79:V84" si="43">IF($T79*L79&gt;0,($T79-L79)/7,"" )</f>
        <v>7.1428571428571432</v>
      </c>
      <c r="W79" s="45">
        <f t="shared" ref="W79:W84" si="44">IF($T79*O79&gt;0,($T79-O79)/7,"" )</f>
        <v>6.5714285714285712</v>
      </c>
      <c r="X79" s="41" t="str">
        <f t="shared" ref="X79:X84" si="45">IF($T79*S79&gt;0,($T79-S79)/7, "")</f>
        <v/>
      </c>
      <c r="Y79" s="161" t="s">
        <v>47</v>
      </c>
      <c r="Z79" s="28"/>
      <c r="AA79" s="248"/>
    </row>
    <row r="80" spans="1:27" s="58" customFormat="1">
      <c r="A80" s="288" t="s">
        <v>222</v>
      </c>
      <c r="B80" s="265" t="s">
        <v>494</v>
      </c>
      <c r="C80" s="59" t="s">
        <v>152</v>
      </c>
      <c r="D80" s="324"/>
      <c r="E80" s="336"/>
      <c r="F80" s="116" t="s">
        <v>427</v>
      </c>
      <c r="G80" s="356"/>
      <c r="H80" s="127" t="s">
        <v>427</v>
      </c>
      <c r="I80" s="57" t="s">
        <v>466</v>
      </c>
      <c r="J80" s="59">
        <v>42130</v>
      </c>
      <c r="K80" s="415" t="str">
        <f t="shared" si="37"/>
        <v/>
      </c>
      <c r="L80" s="59">
        <v>42149</v>
      </c>
      <c r="M80" s="48">
        <f t="shared" si="41"/>
        <v>19</v>
      </c>
      <c r="N80" s="416" t="str">
        <f t="shared" si="39"/>
        <v/>
      </c>
      <c r="O80" s="116"/>
      <c r="P80" s="135" t="str">
        <f>IF(O80*L80&gt;0,O80-L80,"" )</f>
        <v/>
      </c>
      <c r="Q80" s="369"/>
      <c r="R80" s="382"/>
      <c r="S80" s="338"/>
      <c r="T80" s="223">
        <v>42205</v>
      </c>
      <c r="U80" s="48" t="str">
        <f t="shared" si="42"/>
        <v/>
      </c>
      <c r="V80" s="48">
        <f t="shared" si="43"/>
        <v>8</v>
      </c>
      <c r="W80" s="48" t="str">
        <f t="shared" si="44"/>
        <v/>
      </c>
      <c r="X80" s="41" t="str">
        <f t="shared" si="45"/>
        <v/>
      </c>
      <c r="Y80" s="160" t="s">
        <v>31</v>
      </c>
      <c r="Z80" s="60"/>
      <c r="AA80" s="249"/>
    </row>
    <row r="81" spans="1:27" s="8" customFormat="1">
      <c r="A81" s="289" t="s">
        <v>222</v>
      </c>
      <c r="B81" s="263" t="s">
        <v>426</v>
      </c>
      <c r="C81" s="19" t="s">
        <v>160</v>
      </c>
      <c r="D81" s="33">
        <v>42113</v>
      </c>
      <c r="E81" s="333"/>
      <c r="F81" s="115" t="s">
        <v>427</v>
      </c>
      <c r="G81" s="354"/>
      <c r="H81" s="128" t="s">
        <v>75</v>
      </c>
      <c r="I81" s="7" t="s">
        <v>503</v>
      </c>
      <c r="J81" s="19">
        <v>42115</v>
      </c>
      <c r="K81" s="134">
        <f t="shared" si="37"/>
        <v>2</v>
      </c>
      <c r="L81" s="19">
        <v>42147</v>
      </c>
      <c r="M81" s="45">
        <f t="shared" si="41"/>
        <v>32</v>
      </c>
      <c r="N81" s="134">
        <f t="shared" si="39"/>
        <v>34</v>
      </c>
      <c r="O81" s="115">
        <v>42152</v>
      </c>
      <c r="P81" s="134">
        <f t="shared" ref="P81" si="46">IF(O81*L81&gt;0,O81-L81,"" )</f>
        <v>5</v>
      </c>
      <c r="Q81" s="368"/>
      <c r="R81" s="382"/>
      <c r="S81" s="334"/>
      <c r="T81" s="222">
        <v>42205</v>
      </c>
      <c r="U81" s="45">
        <f t="shared" si="42"/>
        <v>13.142857142857142</v>
      </c>
      <c r="V81" s="45">
        <f t="shared" si="43"/>
        <v>8.2857142857142865</v>
      </c>
      <c r="W81" s="45">
        <f t="shared" si="44"/>
        <v>7.5714285714285712</v>
      </c>
      <c r="X81" s="41" t="str">
        <f t="shared" si="45"/>
        <v/>
      </c>
      <c r="Y81" s="161" t="s">
        <v>47</v>
      </c>
      <c r="Z81" s="28"/>
      <c r="AA81" s="248"/>
    </row>
    <row r="82" spans="1:27" s="8" customFormat="1">
      <c r="A82" s="288" t="s">
        <v>222</v>
      </c>
      <c r="B82" s="265" t="s">
        <v>522</v>
      </c>
      <c r="C82" s="59" t="s">
        <v>490</v>
      </c>
      <c r="D82" s="61">
        <v>42096</v>
      </c>
      <c r="E82" s="336"/>
      <c r="F82" s="116" t="s">
        <v>206</v>
      </c>
      <c r="G82" s="356"/>
      <c r="H82" s="127" t="s">
        <v>206</v>
      </c>
      <c r="I82" s="57" t="s">
        <v>472</v>
      </c>
      <c r="J82" s="59">
        <v>42111</v>
      </c>
      <c r="K82" s="135">
        <f t="shared" si="37"/>
        <v>15</v>
      </c>
      <c r="L82" s="59">
        <v>42144</v>
      </c>
      <c r="M82" s="48">
        <f t="shared" si="41"/>
        <v>33</v>
      </c>
      <c r="N82" s="135">
        <f t="shared" si="39"/>
        <v>48</v>
      </c>
      <c r="O82" s="116">
        <v>42146</v>
      </c>
      <c r="P82" s="135">
        <f>IF(O82*L82&gt;0,O82-L82,"" )</f>
        <v>2</v>
      </c>
      <c r="Q82" s="369"/>
      <c r="R82" s="382"/>
      <c r="S82" s="338"/>
      <c r="T82" s="223">
        <v>42201</v>
      </c>
      <c r="U82" s="48">
        <f t="shared" si="42"/>
        <v>15</v>
      </c>
      <c r="V82" s="48">
        <f t="shared" si="43"/>
        <v>8.1428571428571423</v>
      </c>
      <c r="W82" s="48">
        <f t="shared" si="44"/>
        <v>7.8571428571428568</v>
      </c>
      <c r="X82" s="41" t="str">
        <f t="shared" si="45"/>
        <v/>
      </c>
      <c r="Y82" s="160" t="s">
        <v>31</v>
      </c>
      <c r="Z82" s="60"/>
      <c r="AA82" s="249"/>
    </row>
    <row r="83" spans="1:27" s="8" customFormat="1">
      <c r="A83" s="302" t="s">
        <v>238</v>
      </c>
      <c r="B83" s="325" t="s">
        <v>559</v>
      </c>
      <c r="C83" s="307" t="s">
        <v>150</v>
      </c>
      <c r="D83" s="304">
        <v>42122</v>
      </c>
      <c r="E83" s="337"/>
      <c r="F83" s="311" t="s">
        <v>206</v>
      </c>
      <c r="G83" s="350"/>
      <c r="H83" s="308" t="s">
        <v>497</v>
      </c>
      <c r="I83" s="306" t="s">
        <v>502</v>
      </c>
      <c r="J83" s="307">
        <v>42123</v>
      </c>
      <c r="K83" s="309">
        <f t="shared" ref="K83" si="47">IF(J83*D83&gt;0,J83-D83, "")</f>
        <v>1</v>
      </c>
      <c r="L83" s="403"/>
      <c r="M83" s="404" t="str">
        <f t="shared" si="41"/>
        <v/>
      </c>
      <c r="N83" s="405" t="str">
        <f t="shared" ref="N83" si="48">IF(L83*D83&gt;0,L83-D83,"" )</f>
        <v/>
      </c>
      <c r="O83" s="406"/>
      <c r="P83" s="407" t="str">
        <f>IF(O83*L83&gt;0,O83-L83,"" )</f>
        <v/>
      </c>
      <c r="Q83" s="367"/>
      <c r="R83" s="383"/>
      <c r="S83" s="329"/>
      <c r="T83" s="313">
        <v>42200</v>
      </c>
      <c r="U83" s="315">
        <f t="shared" si="42"/>
        <v>11.142857142857142</v>
      </c>
      <c r="V83" s="315" t="str">
        <f t="shared" si="43"/>
        <v/>
      </c>
      <c r="W83" s="315" t="str">
        <f t="shared" si="44"/>
        <v/>
      </c>
      <c r="X83" s="312" t="str">
        <f t="shared" si="45"/>
        <v/>
      </c>
      <c r="Y83" s="314" t="s">
        <v>401</v>
      </c>
      <c r="Z83" s="305"/>
      <c r="AA83" s="395"/>
    </row>
    <row r="84" spans="1:27" s="58" customFormat="1">
      <c r="A84" s="302" t="s">
        <v>222</v>
      </c>
      <c r="B84" s="322" t="s">
        <v>475</v>
      </c>
      <c r="C84" s="307" t="s">
        <v>152</v>
      </c>
      <c r="D84" s="304">
        <v>42124</v>
      </c>
      <c r="E84" s="337"/>
      <c r="F84" s="311" t="s">
        <v>206</v>
      </c>
      <c r="G84" s="350"/>
      <c r="H84" s="308" t="s">
        <v>206</v>
      </c>
      <c r="I84" s="306" t="s">
        <v>476</v>
      </c>
      <c r="J84" s="307">
        <v>42124</v>
      </c>
      <c r="K84" s="309">
        <f>IF(J84*D84&gt;0,J84-D84, "")</f>
        <v>0</v>
      </c>
      <c r="L84" s="307">
        <v>42139</v>
      </c>
      <c r="M84" s="315">
        <f t="shared" si="41"/>
        <v>15</v>
      </c>
      <c r="N84" s="309">
        <f>IF(L84*D84&gt;0,L84-D84,"" )</f>
        <v>15</v>
      </c>
      <c r="O84" s="311">
        <v>42145</v>
      </c>
      <c r="P84" s="309">
        <f>IF(O84*L84&gt;0,O84-L84,"" )</f>
        <v>6</v>
      </c>
      <c r="Q84" s="367"/>
      <c r="R84" s="383"/>
      <c r="S84" s="329"/>
      <c r="T84" s="313">
        <v>42200</v>
      </c>
      <c r="U84" s="315">
        <f t="shared" si="42"/>
        <v>10.857142857142858</v>
      </c>
      <c r="V84" s="315">
        <f t="shared" si="43"/>
        <v>8.7142857142857135</v>
      </c>
      <c r="W84" s="315">
        <f t="shared" si="44"/>
        <v>7.8571428571428568</v>
      </c>
      <c r="X84" s="312" t="str">
        <f t="shared" si="45"/>
        <v/>
      </c>
      <c r="Y84" s="314" t="s">
        <v>401</v>
      </c>
      <c r="Z84" s="305"/>
      <c r="AA84" s="395"/>
    </row>
    <row r="85" spans="1:27" s="58" customFormat="1">
      <c r="A85" s="289" t="s">
        <v>222</v>
      </c>
      <c r="B85" s="263" t="s">
        <v>60</v>
      </c>
      <c r="C85" s="19" t="s">
        <v>159</v>
      </c>
      <c r="D85" s="33">
        <v>41969</v>
      </c>
      <c r="E85" s="333"/>
      <c r="F85" s="115" t="s">
        <v>46</v>
      </c>
      <c r="G85" s="354"/>
      <c r="H85" s="128" t="s">
        <v>169</v>
      </c>
      <c r="I85" s="7" t="s">
        <v>413</v>
      </c>
      <c r="J85" s="255"/>
      <c r="K85" s="414" t="str">
        <f>IF(J85*D85&gt;0,J85-D85, "")</f>
        <v/>
      </c>
      <c r="L85" s="19">
        <v>42102</v>
      </c>
      <c r="M85" s="399" t="str">
        <f t="shared" ref="M85" si="49">IF(L85*J85&gt;0,L85-J85, "")</f>
        <v/>
      </c>
      <c r="N85" s="134">
        <f>IF(L85*D85&gt;0,L85-D85,"" )</f>
        <v>133</v>
      </c>
      <c r="O85" s="115">
        <v>42104</v>
      </c>
      <c r="P85" s="134">
        <f>IF(O85*L85&gt;0,O85-L85,"" )</f>
        <v>2</v>
      </c>
      <c r="Q85" s="368"/>
      <c r="R85" s="382"/>
      <c r="S85" s="334"/>
      <c r="T85" s="222">
        <v>42194</v>
      </c>
      <c r="U85" s="45">
        <f t="shared" ref="U85:U90" si="50">IF(Z85&lt;&gt;"X",IF(($T85*D85&gt;0),($T85-D85)/7,""),"x")</f>
        <v>32.142857142857146</v>
      </c>
      <c r="V85" s="45">
        <f t="shared" ref="V85:V90" si="51">IF($T85*L85&gt;0,($T85-L85)/7,"" )</f>
        <v>13.142857142857142</v>
      </c>
      <c r="W85" s="45">
        <f t="shared" ref="W85:W90" si="52">IF($T85*O85&gt;0,($T85-O85)/7,"" )</f>
        <v>12.857142857142858</v>
      </c>
      <c r="X85" s="41" t="str">
        <f t="shared" ref="X85:X90" si="53">IF($T85*S85&gt;0,($T85-S85)/7, "")</f>
        <v/>
      </c>
      <c r="Y85" s="161" t="s">
        <v>47</v>
      </c>
      <c r="Z85" s="28"/>
      <c r="AA85" s="248" t="s">
        <v>534</v>
      </c>
    </row>
    <row r="86" spans="1:27" s="58" customFormat="1">
      <c r="A86" s="288" t="s">
        <v>237</v>
      </c>
      <c r="B86" s="265" t="s">
        <v>418</v>
      </c>
      <c r="C86" s="59" t="s">
        <v>153</v>
      </c>
      <c r="D86" s="61">
        <v>42104</v>
      </c>
      <c r="E86" s="336"/>
      <c r="F86" s="116" t="s">
        <v>206</v>
      </c>
      <c r="G86" s="356"/>
      <c r="H86" s="127" t="s">
        <v>206</v>
      </c>
      <c r="I86" s="57" t="s">
        <v>419</v>
      </c>
      <c r="J86" s="59">
        <v>42105</v>
      </c>
      <c r="K86" s="135">
        <f>IF(J86*D86&gt;0,J86-D86, "")</f>
        <v>1</v>
      </c>
      <c r="L86" s="59">
        <v>42133</v>
      </c>
      <c r="M86" s="48">
        <f>IF(L86*J86&gt;0,L86-J86, "")</f>
        <v>28</v>
      </c>
      <c r="N86" s="135">
        <f>IF(L86*D86&gt;0,L86-D86,"" )</f>
        <v>29</v>
      </c>
      <c r="O86" s="116">
        <v>42141</v>
      </c>
      <c r="P86" s="135">
        <f>IF(O86*L86&gt;0,O86-L86,"" )</f>
        <v>8</v>
      </c>
      <c r="Q86" s="369"/>
      <c r="R86" s="382"/>
      <c r="S86" s="338"/>
      <c r="T86" s="223">
        <v>42194</v>
      </c>
      <c r="U86" s="48">
        <f t="shared" si="50"/>
        <v>12.857142857142858</v>
      </c>
      <c r="V86" s="48">
        <f t="shared" si="51"/>
        <v>8.7142857142857135</v>
      </c>
      <c r="W86" s="48">
        <f t="shared" si="52"/>
        <v>7.5714285714285712</v>
      </c>
      <c r="X86" s="41" t="str">
        <f t="shared" si="53"/>
        <v/>
      </c>
      <c r="Y86" s="160" t="s">
        <v>31</v>
      </c>
      <c r="Z86" s="60"/>
      <c r="AA86" s="249"/>
    </row>
    <row r="87" spans="1:27" s="8" customFormat="1">
      <c r="A87" s="288" t="s">
        <v>237</v>
      </c>
      <c r="B87" s="265" t="s">
        <v>547</v>
      </c>
      <c r="C87" s="59" t="s">
        <v>153</v>
      </c>
      <c r="D87" s="61">
        <v>42101</v>
      </c>
      <c r="E87" s="336"/>
      <c r="F87" s="116" t="s">
        <v>206</v>
      </c>
      <c r="G87" s="356"/>
      <c r="H87" s="127" t="s">
        <v>206</v>
      </c>
      <c r="I87" s="57" t="s">
        <v>433</v>
      </c>
      <c r="J87" s="256"/>
      <c r="K87" s="415" t="str">
        <f>IF(J87*D87&gt;0,J87-D87, "")</f>
        <v/>
      </c>
      <c r="L87" s="59">
        <v>42131</v>
      </c>
      <c r="M87" s="413" t="str">
        <f>IF(L87*J87&gt;0,L87-J87, "")</f>
        <v/>
      </c>
      <c r="N87" s="135">
        <f>IF(L87*D87&gt;0,L87-D87,"" )</f>
        <v>30</v>
      </c>
      <c r="O87" s="116">
        <v>42140</v>
      </c>
      <c r="P87" s="135">
        <f t="shared" ref="P87" si="54">IF(O87*L87&gt;0,O87-L87,"" )</f>
        <v>9</v>
      </c>
      <c r="Q87" s="369"/>
      <c r="R87" s="382"/>
      <c r="S87" s="338"/>
      <c r="T87" s="223">
        <v>42194</v>
      </c>
      <c r="U87" s="48">
        <f t="shared" si="50"/>
        <v>13.285714285714286</v>
      </c>
      <c r="V87" s="48">
        <f t="shared" si="51"/>
        <v>9</v>
      </c>
      <c r="W87" s="48">
        <f t="shared" si="52"/>
        <v>7.7142857142857144</v>
      </c>
      <c r="X87" s="41" t="str">
        <f t="shared" si="53"/>
        <v/>
      </c>
      <c r="Y87" s="160" t="s">
        <v>31</v>
      </c>
      <c r="Z87" s="60"/>
      <c r="AA87" s="249"/>
    </row>
    <row r="88" spans="1:27" s="8" customFormat="1">
      <c r="A88" s="288" t="s">
        <v>237</v>
      </c>
      <c r="B88" s="265" t="s">
        <v>527</v>
      </c>
      <c r="C88" s="59" t="s">
        <v>154</v>
      </c>
      <c r="D88" s="61">
        <v>42108</v>
      </c>
      <c r="E88" s="336"/>
      <c r="F88" s="116" t="s">
        <v>206</v>
      </c>
      <c r="G88" s="356"/>
      <c r="H88" s="127" t="s">
        <v>75</v>
      </c>
      <c r="I88" s="57" t="s">
        <v>416</v>
      </c>
      <c r="J88" s="59">
        <v>42110</v>
      </c>
      <c r="K88" s="135">
        <f t="shared" ref="K88" si="55">IF(J88*D88&gt;0,J88-D88, "")</f>
        <v>2</v>
      </c>
      <c r="L88" s="59">
        <v>42129</v>
      </c>
      <c r="M88" s="48">
        <f t="shared" ref="M88" si="56">IF(L88*J88&gt;0,L88-J88, "")</f>
        <v>19</v>
      </c>
      <c r="N88" s="135">
        <f t="shared" ref="N88" si="57">IF(L88*D88&gt;0,L88-D88,"" )</f>
        <v>21</v>
      </c>
      <c r="O88" s="116">
        <v>42135</v>
      </c>
      <c r="P88" s="135">
        <f t="shared" ref="P88" si="58">IF(O88*L88&gt;0,O88-L88,"" )</f>
        <v>6</v>
      </c>
      <c r="Q88" s="369"/>
      <c r="R88" s="382"/>
      <c r="S88" s="338"/>
      <c r="T88" s="223">
        <v>42193</v>
      </c>
      <c r="U88" s="48">
        <f t="shared" si="50"/>
        <v>12.142857142857142</v>
      </c>
      <c r="V88" s="48">
        <f t="shared" si="51"/>
        <v>9.1428571428571423</v>
      </c>
      <c r="W88" s="48">
        <f t="shared" si="52"/>
        <v>8.2857142857142865</v>
      </c>
      <c r="X88" s="41" t="str">
        <f t="shared" si="53"/>
        <v/>
      </c>
      <c r="Y88" s="160" t="s">
        <v>31</v>
      </c>
      <c r="Z88" s="60"/>
      <c r="AA88" s="249"/>
    </row>
    <row r="89" spans="1:27" s="8" customFormat="1">
      <c r="A89" s="289" t="s">
        <v>238</v>
      </c>
      <c r="B89" s="263" t="s">
        <v>421</v>
      </c>
      <c r="C89" s="19" t="s">
        <v>422</v>
      </c>
      <c r="D89" s="33">
        <v>42109</v>
      </c>
      <c r="E89" s="333"/>
      <c r="F89" s="115" t="s">
        <v>206</v>
      </c>
      <c r="G89" s="354"/>
      <c r="H89" s="128" t="s">
        <v>206</v>
      </c>
      <c r="I89" s="7" t="s">
        <v>472</v>
      </c>
      <c r="J89" s="19">
        <v>42110</v>
      </c>
      <c r="K89" s="134">
        <f t="shared" ref="K89:K94" si="59">IF(J89*D89&gt;0,J89-D89, "")</f>
        <v>1</v>
      </c>
      <c r="L89" s="19">
        <v>42140</v>
      </c>
      <c r="M89" s="45">
        <f>IF(L89*J89&gt;0,L89-J89, "")</f>
        <v>30</v>
      </c>
      <c r="N89" s="134">
        <f t="shared" ref="N89:N94" si="60">IF(L89*D89&gt;0,L89-D89,"" )</f>
        <v>31</v>
      </c>
      <c r="O89" s="115">
        <v>42144</v>
      </c>
      <c r="P89" s="134">
        <f>IF(O89*L89&gt;0,O89-L89,"" )</f>
        <v>4</v>
      </c>
      <c r="Q89" s="368"/>
      <c r="R89" s="382"/>
      <c r="S89" s="334"/>
      <c r="T89" s="222">
        <v>42191</v>
      </c>
      <c r="U89" s="45">
        <f t="shared" si="50"/>
        <v>11.714285714285714</v>
      </c>
      <c r="V89" s="45">
        <f t="shared" si="51"/>
        <v>7.2857142857142856</v>
      </c>
      <c r="W89" s="45">
        <f t="shared" si="52"/>
        <v>6.7142857142857144</v>
      </c>
      <c r="X89" s="41" t="str">
        <f t="shared" si="53"/>
        <v/>
      </c>
      <c r="Y89" s="161" t="s">
        <v>47</v>
      </c>
      <c r="Z89" s="28"/>
      <c r="AA89" s="248" t="s">
        <v>423</v>
      </c>
    </row>
    <row r="90" spans="1:27" s="58" customFormat="1">
      <c r="A90" s="302" t="s">
        <v>222</v>
      </c>
      <c r="B90" s="323" t="s">
        <v>492</v>
      </c>
      <c r="C90" s="307" t="s">
        <v>160</v>
      </c>
      <c r="D90" s="304">
        <v>42133</v>
      </c>
      <c r="E90" s="337"/>
      <c r="F90" s="311" t="s">
        <v>206</v>
      </c>
      <c r="G90" s="350"/>
      <c r="H90" s="308" t="s">
        <v>206</v>
      </c>
      <c r="I90" s="306" t="s">
        <v>466</v>
      </c>
      <c r="J90" s="307">
        <v>42133</v>
      </c>
      <c r="K90" s="417">
        <f t="shared" si="59"/>
        <v>0</v>
      </c>
      <c r="L90" s="307">
        <v>42139</v>
      </c>
      <c r="M90" s="315">
        <f>IF(L90*J90&gt;0,L90-J90, "")</f>
        <v>6</v>
      </c>
      <c r="N90" s="309">
        <f t="shared" si="60"/>
        <v>6</v>
      </c>
      <c r="O90" s="311">
        <v>42144</v>
      </c>
      <c r="P90" s="309">
        <f>IF(O90*L90&gt;0,O90-L90,"" )</f>
        <v>5</v>
      </c>
      <c r="Q90" s="367"/>
      <c r="R90" s="383"/>
      <c r="S90" s="329"/>
      <c r="T90" s="313">
        <v>42189</v>
      </c>
      <c r="U90" s="315" t="str">
        <f t="shared" si="50"/>
        <v>x</v>
      </c>
      <c r="V90" s="315">
        <f t="shared" si="51"/>
        <v>7.1428571428571432</v>
      </c>
      <c r="W90" s="315">
        <f t="shared" si="52"/>
        <v>6.4285714285714288</v>
      </c>
      <c r="X90" s="312" t="str">
        <f t="shared" si="53"/>
        <v/>
      </c>
      <c r="Y90" s="314" t="s">
        <v>401</v>
      </c>
      <c r="Z90" s="305" t="s">
        <v>113</v>
      </c>
      <c r="AA90" s="395" t="s">
        <v>512</v>
      </c>
    </row>
    <row r="91" spans="1:27" s="8" customFormat="1">
      <c r="A91" s="289" t="s">
        <v>222</v>
      </c>
      <c r="B91" s="263" t="s">
        <v>436</v>
      </c>
      <c r="C91" s="19" t="s">
        <v>147</v>
      </c>
      <c r="D91" s="33">
        <v>42085</v>
      </c>
      <c r="E91" s="333"/>
      <c r="F91" s="115" t="s">
        <v>206</v>
      </c>
      <c r="G91" s="354"/>
      <c r="H91" s="128" t="s">
        <v>206</v>
      </c>
      <c r="I91" s="7" t="s">
        <v>437</v>
      </c>
      <c r="J91" s="19">
        <v>42086</v>
      </c>
      <c r="K91" s="134">
        <f t="shared" si="59"/>
        <v>1</v>
      </c>
      <c r="L91" s="19">
        <v>42124</v>
      </c>
      <c r="M91" s="45">
        <f t="shared" ref="M91" si="61">IF(L91*J91&gt;0,L91-J91, "")</f>
        <v>38</v>
      </c>
      <c r="N91" s="134">
        <f t="shared" si="60"/>
        <v>39</v>
      </c>
      <c r="O91" s="115">
        <v>42137</v>
      </c>
      <c r="P91" s="134">
        <f>IF(O91*L91&gt;0,O91-L91,"" )</f>
        <v>13</v>
      </c>
      <c r="Q91" s="368"/>
      <c r="R91" s="382"/>
      <c r="S91" s="334"/>
      <c r="T91" s="222">
        <v>42188</v>
      </c>
      <c r="U91" s="45" t="str">
        <f t="shared" ref="U91:U96" si="62">IF(Z91&lt;&gt;"X",IF(($T91*D91&gt;0),($T91-D91)/7,""),"x")</f>
        <v>x</v>
      </c>
      <c r="V91" s="45">
        <f t="shared" ref="V91:V96" si="63">IF($T91*L91&gt;0,($T91-L91)/7,"" )</f>
        <v>9.1428571428571423</v>
      </c>
      <c r="W91" s="45">
        <f t="shared" ref="W91:W96" si="64">IF($T91*O91&gt;0,($T91-O91)/7,"" )</f>
        <v>7.2857142857142856</v>
      </c>
      <c r="X91" s="41" t="str">
        <f t="shared" ref="X91:X96" si="65">IF($T91*S91&gt;0,($T91-S91)/7, "")</f>
        <v/>
      </c>
      <c r="Y91" s="161" t="s">
        <v>47</v>
      </c>
      <c r="Z91" s="28" t="s">
        <v>113</v>
      </c>
      <c r="AA91" s="248" t="s">
        <v>535</v>
      </c>
    </row>
    <row r="92" spans="1:27" s="8" customFormat="1">
      <c r="A92" s="288" t="s">
        <v>237</v>
      </c>
      <c r="B92" s="265" t="s">
        <v>273</v>
      </c>
      <c r="C92" s="59" t="s">
        <v>153</v>
      </c>
      <c r="D92" s="61">
        <v>42060</v>
      </c>
      <c r="E92" s="336"/>
      <c r="F92" s="116" t="s">
        <v>169</v>
      </c>
      <c r="G92" s="356"/>
      <c r="H92" s="127" t="s">
        <v>206</v>
      </c>
      <c r="I92" s="57" t="s">
        <v>214</v>
      </c>
      <c r="J92" s="59">
        <v>42061</v>
      </c>
      <c r="K92" s="135">
        <f t="shared" si="59"/>
        <v>1</v>
      </c>
      <c r="L92" s="59">
        <v>42111</v>
      </c>
      <c r="M92" s="48">
        <f t="shared" ref="M92" si="66">IF(L92*J92&gt;0,L92-J92, "")</f>
        <v>50</v>
      </c>
      <c r="N92" s="135">
        <f t="shared" si="60"/>
        <v>51</v>
      </c>
      <c r="O92" s="116">
        <v>42138</v>
      </c>
      <c r="P92" s="135">
        <f t="shared" ref="P92" si="67">IF(O92*L92&gt;0,O92-L92,"" )</f>
        <v>27</v>
      </c>
      <c r="Q92" s="369"/>
      <c r="R92" s="382"/>
      <c r="S92" s="338"/>
      <c r="T92" s="223">
        <v>42188</v>
      </c>
      <c r="U92" s="48">
        <f t="shared" si="62"/>
        <v>18.285714285714285</v>
      </c>
      <c r="V92" s="48">
        <f t="shared" si="63"/>
        <v>11</v>
      </c>
      <c r="W92" s="48">
        <f t="shared" si="64"/>
        <v>7.1428571428571432</v>
      </c>
      <c r="X92" s="41" t="str">
        <f t="shared" si="65"/>
        <v/>
      </c>
      <c r="Y92" s="160" t="s">
        <v>31</v>
      </c>
      <c r="Z92" s="60"/>
      <c r="AA92" s="249" t="s">
        <v>536</v>
      </c>
    </row>
    <row r="93" spans="1:27" s="58" customFormat="1">
      <c r="A93" s="302" t="s">
        <v>237</v>
      </c>
      <c r="B93" s="321" t="s">
        <v>264</v>
      </c>
      <c r="C93" s="307" t="s">
        <v>539</v>
      </c>
      <c r="D93" s="304">
        <v>42104</v>
      </c>
      <c r="E93" s="337"/>
      <c r="F93" s="311" t="s">
        <v>54</v>
      </c>
      <c r="G93" s="350"/>
      <c r="H93" s="308" t="s">
        <v>54</v>
      </c>
      <c r="I93" s="306" t="s">
        <v>438</v>
      </c>
      <c r="J93" s="307">
        <v>42108</v>
      </c>
      <c r="K93" s="309">
        <f t="shared" si="59"/>
        <v>4</v>
      </c>
      <c r="L93" s="307">
        <v>42130</v>
      </c>
      <c r="M93" s="315">
        <f>IF(L93*J93&gt;0,L93-J93, "")</f>
        <v>22</v>
      </c>
      <c r="N93" s="309">
        <f t="shared" si="60"/>
        <v>26</v>
      </c>
      <c r="O93" s="311">
        <v>42133</v>
      </c>
      <c r="P93" s="309">
        <f>IF(O93*L93&gt;0,O93-L93,"" )</f>
        <v>3</v>
      </c>
      <c r="Q93" s="367"/>
      <c r="R93" s="383"/>
      <c r="S93" s="329"/>
      <c r="T93" s="313">
        <v>42187</v>
      </c>
      <c r="U93" s="315">
        <f t="shared" si="62"/>
        <v>11.857142857142858</v>
      </c>
      <c r="V93" s="315">
        <f t="shared" si="63"/>
        <v>8.1428571428571423</v>
      </c>
      <c r="W93" s="315">
        <f t="shared" si="64"/>
        <v>7.7142857142857144</v>
      </c>
      <c r="X93" s="312" t="str">
        <f t="shared" si="65"/>
        <v/>
      </c>
      <c r="Y93" s="314" t="s">
        <v>401</v>
      </c>
      <c r="Z93" s="305"/>
      <c r="AA93" s="395"/>
    </row>
    <row r="94" spans="1:27" s="8" customFormat="1">
      <c r="A94" s="289" t="s">
        <v>238</v>
      </c>
      <c r="B94" s="263" t="s">
        <v>307</v>
      </c>
      <c r="C94" s="19" t="s">
        <v>148</v>
      </c>
      <c r="D94" s="33">
        <v>41951</v>
      </c>
      <c r="E94" s="334"/>
      <c r="F94" s="19" t="s">
        <v>32</v>
      </c>
      <c r="G94" s="354"/>
      <c r="H94" s="128" t="s">
        <v>169</v>
      </c>
      <c r="I94" s="7" t="s">
        <v>168</v>
      </c>
      <c r="J94" s="19">
        <v>42023</v>
      </c>
      <c r="K94" s="134">
        <f t="shared" si="59"/>
        <v>72</v>
      </c>
      <c r="L94" s="19">
        <v>42089</v>
      </c>
      <c r="M94" s="45">
        <f>IF(L94*J94&gt;0,L94-J94, "")</f>
        <v>66</v>
      </c>
      <c r="N94" s="134">
        <f t="shared" si="60"/>
        <v>138</v>
      </c>
      <c r="O94" s="115">
        <v>42093</v>
      </c>
      <c r="P94" s="134">
        <f>IF(O94*L94&gt;0,O94-L94,"" )</f>
        <v>4</v>
      </c>
      <c r="Q94" s="371"/>
      <c r="R94" s="386"/>
      <c r="S94" s="334"/>
      <c r="T94" s="222">
        <v>42186</v>
      </c>
      <c r="U94" s="45" t="str">
        <f t="shared" si="62"/>
        <v>x</v>
      </c>
      <c r="V94" s="45">
        <f t="shared" si="63"/>
        <v>13.857142857142858</v>
      </c>
      <c r="W94" s="45">
        <f t="shared" si="64"/>
        <v>13.285714285714286</v>
      </c>
      <c r="X94" s="41" t="str">
        <f t="shared" si="65"/>
        <v/>
      </c>
      <c r="Y94" s="161" t="s">
        <v>47</v>
      </c>
      <c r="Z94" s="28" t="s">
        <v>113</v>
      </c>
      <c r="AA94" s="248" t="s">
        <v>498</v>
      </c>
    </row>
    <row r="95" spans="1:27" s="8" customFormat="1">
      <c r="A95" s="288" t="s">
        <v>237</v>
      </c>
      <c r="B95" s="265" t="s">
        <v>508</v>
      </c>
      <c r="C95" s="59" t="s">
        <v>154</v>
      </c>
      <c r="D95" s="61">
        <v>42091</v>
      </c>
      <c r="E95" s="336"/>
      <c r="F95" s="116" t="s">
        <v>206</v>
      </c>
      <c r="G95" s="356"/>
      <c r="H95" s="127" t="s">
        <v>206</v>
      </c>
      <c r="I95" s="57" t="s">
        <v>509</v>
      </c>
      <c r="J95" s="59">
        <v>42093</v>
      </c>
      <c r="K95" s="135">
        <f t="shared" ref="K95" si="68">IF(J95*D95&gt;0,J95-D95, "")</f>
        <v>2</v>
      </c>
      <c r="L95" s="59">
        <v>42121</v>
      </c>
      <c r="M95" s="48">
        <f>IF(L95*J95&gt;0,L95-J95, "")</f>
        <v>28</v>
      </c>
      <c r="N95" s="135">
        <f t="shared" ref="N95" si="69">IF(L95*D95&gt;0,L95-D95,"" )</f>
        <v>30</v>
      </c>
      <c r="O95" s="401"/>
      <c r="P95" s="402" t="str">
        <f t="shared" ref="P95" si="70">IF(O95*L95&gt;0,O95-L95,"" )</f>
        <v/>
      </c>
      <c r="Q95" s="369"/>
      <c r="R95" s="382"/>
      <c r="S95" s="338"/>
      <c r="T95" s="223">
        <v>42185</v>
      </c>
      <c r="U95" s="48">
        <f t="shared" si="62"/>
        <v>13.428571428571429</v>
      </c>
      <c r="V95" s="48">
        <f t="shared" si="63"/>
        <v>9.1428571428571423</v>
      </c>
      <c r="W95" s="48" t="str">
        <f t="shared" si="64"/>
        <v/>
      </c>
      <c r="X95" s="41" t="str">
        <f t="shared" si="65"/>
        <v/>
      </c>
      <c r="Y95" s="160" t="s">
        <v>31</v>
      </c>
      <c r="Z95" s="60"/>
      <c r="AA95" s="249"/>
    </row>
    <row r="96" spans="1:27" s="8" customFormat="1">
      <c r="A96" s="302" t="s">
        <v>237</v>
      </c>
      <c r="B96" s="301" t="s">
        <v>399</v>
      </c>
      <c r="C96" s="307" t="s">
        <v>153</v>
      </c>
      <c r="D96" s="304">
        <v>42104</v>
      </c>
      <c r="E96" s="337"/>
      <c r="F96" s="311" t="s">
        <v>54</v>
      </c>
      <c r="G96" s="350"/>
      <c r="H96" s="308" t="s">
        <v>206</v>
      </c>
      <c r="I96" s="306" t="s">
        <v>410</v>
      </c>
      <c r="J96" s="307">
        <v>42108</v>
      </c>
      <c r="K96" s="309">
        <f>IF(J96*D96&gt;0,J96-D96, "")</f>
        <v>4</v>
      </c>
      <c r="L96" s="307">
        <v>42123</v>
      </c>
      <c r="M96" s="315">
        <f t="shared" ref="M96" si="71">IF(L96*J96&gt;0,L96-J96, "")</f>
        <v>15</v>
      </c>
      <c r="N96" s="309">
        <f>IF(L96*D96&gt;0,L96-D96,"" )</f>
        <v>19</v>
      </c>
      <c r="O96" s="311">
        <v>42128</v>
      </c>
      <c r="P96" s="309">
        <f t="shared" ref="P96" si="72">IF(O96*L96&gt;0,O96-L96,"" )</f>
        <v>5</v>
      </c>
      <c r="Q96" s="367"/>
      <c r="R96" s="383"/>
      <c r="S96" s="329"/>
      <c r="T96" s="313">
        <v>42185</v>
      </c>
      <c r="U96" s="315">
        <f t="shared" si="62"/>
        <v>11.571428571428571</v>
      </c>
      <c r="V96" s="315">
        <f t="shared" si="63"/>
        <v>8.8571428571428577</v>
      </c>
      <c r="W96" s="315">
        <f t="shared" si="64"/>
        <v>8.1428571428571423</v>
      </c>
      <c r="X96" s="312" t="str">
        <f t="shared" si="65"/>
        <v/>
      </c>
      <c r="Y96" s="314" t="s">
        <v>401</v>
      </c>
      <c r="Z96" s="305"/>
      <c r="AA96" s="395"/>
    </row>
    <row r="97" spans="1:27" s="8" customFormat="1">
      <c r="A97" s="289" t="s">
        <v>222</v>
      </c>
      <c r="B97" s="263" t="s">
        <v>439</v>
      </c>
      <c r="C97" s="19" t="s">
        <v>159</v>
      </c>
      <c r="D97" s="33">
        <v>42101</v>
      </c>
      <c r="E97" s="333"/>
      <c r="F97" s="115" t="s">
        <v>206</v>
      </c>
      <c r="G97" s="354"/>
      <c r="H97" s="128" t="s">
        <v>206</v>
      </c>
      <c r="I97" s="7" t="s">
        <v>440</v>
      </c>
      <c r="J97" s="19">
        <v>42103</v>
      </c>
      <c r="K97" s="134">
        <f t="shared" ref="K97:K104" si="73">IF(J97*D97&gt;0,J97-D97, "")</f>
        <v>2</v>
      </c>
      <c r="L97" s="19">
        <v>42124</v>
      </c>
      <c r="M97" s="45">
        <f t="shared" ref="M97" si="74">IF(L97*J97&gt;0,L97-J97, "")</f>
        <v>21</v>
      </c>
      <c r="N97" s="134">
        <f t="shared" ref="N97:N104" si="75">IF(L97*D97&gt;0,L97-D97,"" )</f>
        <v>23</v>
      </c>
      <c r="O97" s="115">
        <v>42136</v>
      </c>
      <c r="P97" s="134">
        <f>IF(O97*L97&gt;0,O97-L97,"" )</f>
        <v>12</v>
      </c>
      <c r="Q97" s="368"/>
      <c r="R97" s="382"/>
      <c r="S97" s="334"/>
      <c r="T97" s="222">
        <v>42184</v>
      </c>
      <c r="U97" s="45">
        <f t="shared" ref="U97:U104" si="76">IF(Z97&lt;&gt;"X",IF(($T97*D97&gt;0),($T97-D97)/7,""),"x")</f>
        <v>11.857142857142858</v>
      </c>
      <c r="V97" s="45">
        <f t="shared" ref="V97:V104" si="77">IF($T97*L97&gt;0,($T97-L97)/7,"" )</f>
        <v>8.5714285714285712</v>
      </c>
      <c r="W97" s="45">
        <f t="shared" ref="W97:W104" si="78">IF($T97*O97&gt;0,($T97-O97)/7,"" )</f>
        <v>6.8571428571428568</v>
      </c>
      <c r="X97" s="41" t="str">
        <f t="shared" ref="X97:X104" si="79">IF($T97*S97&gt;0,($T97-S97)/7, "")</f>
        <v/>
      </c>
      <c r="Y97" s="161" t="s">
        <v>47</v>
      </c>
      <c r="Z97" s="28"/>
      <c r="AA97" s="248"/>
    </row>
    <row r="98" spans="1:27" s="8" customFormat="1">
      <c r="A98" s="289" t="s">
        <v>237</v>
      </c>
      <c r="B98" s="263" t="s">
        <v>456</v>
      </c>
      <c r="C98" s="19" t="s">
        <v>153</v>
      </c>
      <c r="D98" s="33">
        <v>42080</v>
      </c>
      <c r="E98" s="334"/>
      <c r="F98" s="19" t="s">
        <v>206</v>
      </c>
      <c r="G98" s="354"/>
      <c r="H98" s="128" t="s">
        <v>206</v>
      </c>
      <c r="I98" s="7" t="s">
        <v>457</v>
      </c>
      <c r="J98" s="19">
        <v>42125</v>
      </c>
      <c r="K98" s="134">
        <f t="shared" si="73"/>
        <v>45</v>
      </c>
      <c r="L98" s="19">
        <v>42126</v>
      </c>
      <c r="M98" s="45">
        <f t="shared" ref="M98" si="80">IF(L98*J98&gt;0,L98-J98, "")</f>
        <v>1</v>
      </c>
      <c r="N98" s="134">
        <f t="shared" si="75"/>
        <v>46</v>
      </c>
      <c r="O98" s="411"/>
      <c r="P98" s="412" t="str">
        <f t="shared" ref="P98" si="81">IF(O98*L98&gt;0,O98-L98,"" )</f>
        <v/>
      </c>
      <c r="Q98" s="368"/>
      <c r="R98" s="382"/>
      <c r="S98" s="334"/>
      <c r="T98" s="222">
        <v>42184</v>
      </c>
      <c r="U98" s="45">
        <f t="shared" si="76"/>
        <v>14.857142857142858</v>
      </c>
      <c r="V98" s="45">
        <f t="shared" si="77"/>
        <v>8.2857142857142865</v>
      </c>
      <c r="W98" s="45" t="str">
        <f t="shared" si="78"/>
        <v/>
      </c>
      <c r="X98" s="41" t="str">
        <f t="shared" si="79"/>
        <v/>
      </c>
      <c r="Y98" s="161" t="s">
        <v>47</v>
      </c>
      <c r="Z98" s="28"/>
      <c r="AA98" s="248"/>
    </row>
    <row r="99" spans="1:27" s="58" customFormat="1">
      <c r="A99" s="289" t="s">
        <v>222</v>
      </c>
      <c r="B99" s="263" t="s">
        <v>267</v>
      </c>
      <c r="C99" s="19" t="s">
        <v>155</v>
      </c>
      <c r="D99" s="33">
        <v>42084</v>
      </c>
      <c r="E99" s="333"/>
      <c r="F99" s="115" t="s">
        <v>206</v>
      </c>
      <c r="G99" s="354"/>
      <c r="H99" s="128" t="s">
        <v>206</v>
      </c>
      <c r="I99" s="7" t="s">
        <v>220</v>
      </c>
      <c r="J99" s="19">
        <v>42088</v>
      </c>
      <c r="K99" s="134">
        <f t="shared" si="73"/>
        <v>4</v>
      </c>
      <c r="L99" s="19">
        <v>42124</v>
      </c>
      <c r="M99" s="45">
        <f t="shared" ref="M99" si="82">IF(L99*J99&gt;0,L99-J99, "")</f>
        <v>36</v>
      </c>
      <c r="N99" s="134">
        <f t="shared" si="75"/>
        <v>40</v>
      </c>
      <c r="O99" s="115">
        <v>42131</v>
      </c>
      <c r="P99" s="134">
        <f t="shared" ref="P99" si="83">IF(O99*L99&gt;0,O99-L99,"" )</f>
        <v>7</v>
      </c>
      <c r="Q99" s="368"/>
      <c r="R99" s="382"/>
      <c r="S99" s="334"/>
      <c r="T99" s="222">
        <v>42184</v>
      </c>
      <c r="U99" s="45">
        <f t="shared" si="76"/>
        <v>14.285714285714286</v>
      </c>
      <c r="V99" s="45">
        <f t="shared" si="77"/>
        <v>8.5714285714285712</v>
      </c>
      <c r="W99" s="45">
        <f t="shared" si="78"/>
        <v>7.5714285714285712</v>
      </c>
      <c r="X99" s="41" t="str">
        <f t="shared" si="79"/>
        <v/>
      </c>
      <c r="Y99" s="161" t="s">
        <v>47</v>
      </c>
      <c r="Z99" s="28"/>
      <c r="AA99" s="248"/>
    </row>
    <row r="100" spans="1:27" s="8" customFormat="1">
      <c r="A100" s="302" t="s">
        <v>237</v>
      </c>
      <c r="B100" s="317" t="s">
        <v>392</v>
      </c>
      <c r="C100" s="318"/>
      <c r="D100" s="304">
        <v>42108</v>
      </c>
      <c r="E100" s="337"/>
      <c r="F100" s="311" t="s">
        <v>32</v>
      </c>
      <c r="G100" s="350"/>
      <c r="H100" s="308" t="s">
        <v>51</v>
      </c>
      <c r="I100" s="306" t="s">
        <v>416</v>
      </c>
      <c r="J100" s="307">
        <v>42110</v>
      </c>
      <c r="K100" s="309">
        <f t="shared" si="73"/>
        <v>2</v>
      </c>
      <c r="L100" s="307">
        <v>42128</v>
      </c>
      <c r="M100" s="315">
        <f>IF(L100*J100&gt;0,L100-J100, "")</f>
        <v>18</v>
      </c>
      <c r="N100" s="309">
        <f t="shared" si="75"/>
        <v>20</v>
      </c>
      <c r="O100" s="311">
        <v>42131</v>
      </c>
      <c r="P100" s="309">
        <f>IF(O100*L100&gt;0,O100-L100,"" )</f>
        <v>3</v>
      </c>
      <c r="Q100" s="367"/>
      <c r="R100" s="383"/>
      <c r="S100" s="329"/>
      <c r="T100" s="313">
        <v>42182</v>
      </c>
      <c r="U100" s="315" t="str">
        <f t="shared" si="76"/>
        <v>x</v>
      </c>
      <c r="V100" s="315">
        <f t="shared" si="77"/>
        <v>7.7142857142857144</v>
      </c>
      <c r="W100" s="315">
        <f t="shared" si="78"/>
        <v>7.2857142857142856</v>
      </c>
      <c r="X100" s="312" t="str">
        <f t="shared" si="79"/>
        <v/>
      </c>
      <c r="Y100" s="314" t="s">
        <v>401</v>
      </c>
      <c r="Z100" s="305" t="s">
        <v>113</v>
      </c>
      <c r="AA100" s="395" t="s">
        <v>403</v>
      </c>
    </row>
    <row r="101" spans="1:27" s="58" customFormat="1">
      <c r="A101" s="288" t="s">
        <v>222</v>
      </c>
      <c r="B101" s="265" t="s">
        <v>388</v>
      </c>
      <c r="C101" s="59" t="s">
        <v>147</v>
      </c>
      <c r="D101" s="61">
        <v>42094</v>
      </c>
      <c r="E101" s="336"/>
      <c r="F101" s="116" t="s">
        <v>206</v>
      </c>
      <c r="G101" s="356"/>
      <c r="H101" s="127" t="s">
        <v>206</v>
      </c>
      <c r="I101" s="57" t="s">
        <v>387</v>
      </c>
      <c r="J101" s="59">
        <v>42095</v>
      </c>
      <c r="K101" s="135">
        <f>IF(J101*D101&gt;0,J101-D101, "")</f>
        <v>1</v>
      </c>
      <c r="L101" s="59">
        <v>42131</v>
      </c>
      <c r="M101" s="48">
        <f>IF(L101*J101&gt;0,L101-J101, "")</f>
        <v>36</v>
      </c>
      <c r="N101" s="135">
        <f>IF(L101*D101&gt;0,L101-D101,"" )</f>
        <v>37</v>
      </c>
      <c r="O101" s="116">
        <v>42137</v>
      </c>
      <c r="P101" s="135">
        <f t="shared" ref="P101" si="84">IF(O101*L101&gt;0,O101-L101,"" )</f>
        <v>6</v>
      </c>
      <c r="Q101" s="369"/>
      <c r="R101" s="382"/>
      <c r="S101" s="338"/>
      <c r="T101" s="223">
        <v>42181</v>
      </c>
      <c r="U101" s="48">
        <f>IF(Z101&lt;&gt;"X",IF(($T101*D101&gt;0),($T101-D101)/7,""),"x")</f>
        <v>12.428571428571429</v>
      </c>
      <c r="V101" s="48">
        <f>IF($T101*L101&gt;0,($T101-L101)/7,"" )</f>
        <v>7.1428571428571432</v>
      </c>
      <c r="W101" s="48">
        <f>IF($T101*O101&gt;0,($T101-O101)/7,"" )</f>
        <v>6.2857142857142856</v>
      </c>
      <c r="X101" s="41" t="str">
        <f>IF($T101*S101&gt;0,($T101-S101)/7, "")</f>
        <v/>
      </c>
      <c r="Y101" s="160" t="s">
        <v>31</v>
      </c>
      <c r="Z101" s="60"/>
      <c r="AA101" s="249"/>
    </row>
    <row r="102" spans="1:27" s="8" customFormat="1">
      <c r="A102" s="302" t="s">
        <v>237</v>
      </c>
      <c r="B102" s="319" t="s">
        <v>449</v>
      </c>
      <c r="C102" s="318"/>
      <c r="D102" s="304">
        <v>42111</v>
      </c>
      <c r="E102" s="337"/>
      <c r="F102" s="311" t="s">
        <v>206</v>
      </c>
      <c r="G102" s="350"/>
      <c r="H102" s="308" t="s">
        <v>206</v>
      </c>
      <c r="I102" s="306" t="s">
        <v>450</v>
      </c>
      <c r="J102" s="307">
        <v>42114</v>
      </c>
      <c r="K102" s="309">
        <f t="shared" si="73"/>
        <v>3</v>
      </c>
      <c r="L102" s="403"/>
      <c r="M102" s="404" t="str">
        <f t="shared" ref="M102" si="85">IF(L102*J102&gt;0,L102-J102, "")</f>
        <v/>
      </c>
      <c r="N102" s="405" t="str">
        <f t="shared" si="75"/>
        <v/>
      </c>
      <c r="O102" s="406"/>
      <c r="P102" s="407" t="str">
        <f>IF(O102*L102&gt;0,O102-L102,"" )</f>
        <v/>
      </c>
      <c r="Q102" s="367"/>
      <c r="R102" s="383"/>
      <c r="S102" s="329"/>
      <c r="T102" s="313">
        <v>42181</v>
      </c>
      <c r="U102" s="315">
        <f t="shared" si="76"/>
        <v>10</v>
      </c>
      <c r="V102" s="315" t="str">
        <f t="shared" si="77"/>
        <v/>
      </c>
      <c r="W102" s="315" t="str">
        <f t="shared" si="78"/>
        <v/>
      </c>
      <c r="X102" s="312" t="str">
        <f t="shared" si="79"/>
        <v/>
      </c>
      <c r="Y102" s="314" t="s">
        <v>401</v>
      </c>
      <c r="Z102" s="305"/>
      <c r="AA102" s="395"/>
    </row>
    <row r="103" spans="1:27" s="58" customFormat="1">
      <c r="A103" s="288" t="s">
        <v>222</v>
      </c>
      <c r="B103" s="265" t="s">
        <v>269</v>
      </c>
      <c r="C103" s="59" t="s">
        <v>147</v>
      </c>
      <c r="D103" s="61">
        <v>42080</v>
      </c>
      <c r="E103" s="336"/>
      <c r="F103" s="116" t="s">
        <v>51</v>
      </c>
      <c r="G103" s="356"/>
      <c r="H103" s="127" t="s">
        <v>206</v>
      </c>
      <c r="I103" s="57" t="s">
        <v>441</v>
      </c>
      <c r="J103" s="59">
        <v>42081</v>
      </c>
      <c r="K103" s="135">
        <f t="shared" si="73"/>
        <v>1</v>
      </c>
      <c r="L103" s="59">
        <v>42123</v>
      </c>
      <c r="M103" s="48">
        <f>IF(L103*J103&gt;0,L103-J103, "")</f>
        <v>42</v>
      </c>
      <c r="N103" s="135">
        <f t="shared" si="75"/>
        <v>43</v>
      </c>
      <c r="O103" s="116">
        <v>42128</v>
      </c>
      <c r="P103" s="135">
        <f t="shared" ref="P103" si="86">IF(O103*L103&gt;0,O103-L103,"" )</f>
        <v>5</v>
      </c>
      <c r="Q103" s="369"/>
      <c r="R103" s="382"/>
      <c r="S103" s="338"/>
      <c r="T103" s="223">
        <v>42181</v>
      </c>
      <c r="U103" s="48">
        <f t="shared" si="76"/>
        <v>14.428571428571429</v>
      </c>
      <c r="V103" s="48">
        <f t="shared" si="77"/>
        <v>8.2857142857142865</v>
      </c>
      <c r="W103" s="48">
        <f t="shared" si="78"/>
        <v>7.5714285714285712</v>
      </c>
      <c r="X103" s="41" t="str">
        <f t="shared" si="79"/>
        <v/>
      </c>
      <c r="Y103" s="160" t="s">
        <v>31</v>
      </c>
      <c r="Z103" s="60"/>
      <c r="AA103" s="249"/>
    </row>
    <row r="104" spans="1:27" s="8" customFormat="1">
      <c r="A104" s="289" t="s">
        <v>237</v>
      </c>
      <c r="B104" s="263" t="s">
        <v>533</v>
      </c>
      <c r="C104" s="19" t="s">
        <v>154</v>
      </c>
      <c r="D104" s="33">
        <v>42038</v>
      </c>
      <c r="E104" s="334"/>
      <c r="F104" s="19" t="s">
        <v>46</v>
      </c>
      <c r="G104" s="354"/>
      <c r="H104" s="128" t="s">
        <v>206</v>
      </c>
      <c r="I104" s="7" t="s">
        <v>176</v>
      </c>
      <c r="J104" s="19">
        <v>42059</v>
      </c>
      <c r="K104" s="134">
        <f t="shared" si="73"/>
        <v>21</v>
      </c>
      <c r="L104" s="19">
        <v>42116</v>
      </c>
      <c r="M104" s="45">
        <f>IF(L104*J104&gt;0,L104-J104, "")</f>
        <v>57</v>
      </c>
      <c r="N104" s="134">
        <f t="shared" si="75"/>
        <v>78</v>
      </c>
      <c r="O104" s="115">
        <v>42119</v>
      </c>
      <c r="P104" s="134">
        <f>IF(O104*L104&gt;0,O104-L104,"" )</f>
        <v>3</v>
      </c>
      <c r="Q104" s="368"/>
      <c r="R104" s="382"/>
      <c r="S104" s="334"/>
      <c r="T104" s="222">
        <v>42181</v>
      </c>
      <c r="U104" s="45">
        <f t="shared" si="76"/>
        <v>20.428571428571427</v>
      </c>
      <c r="V104" s="45">
        <f t="shared" si="77"/>
        <v>9.2857142857142865</v>
      </c>
      <c r="W104" s="45">
        <f t="shared" si="78"/>
        <v>8.8571428571428577</v>
      </c>
      <c r="X104" s="41" t="str">
        <f t="shared" si="79"/>
        <v/>
      </c>
      <c r="Y104" s="161" t="s">
        <v>47</v>
      </c>
      <c r="Z104" s="28"/>
      <c r="AA104" s="248" t="s">
        <v>124</v>
      </c>
    </row>
    <row r="105" spans="1:27" s="8" customFormat="1">
      <c r="A105" s="288" t="s">
        <v>222</v>
      </c>
      <c r="B105" s="265" t="s">
        <v>488</v>
      </c>
      <c r="C105" s="59" t="s">
        <v>147</v>
      </c>
      <c r="D105" s="61">
        <v>42086</v>
      </c>
      <c r="E105" s="336"/>
      <c r="F105" s="116" t="s">
        <v>206</v>
      </c>
      <c r="G105" s="356"/>
      <c r="H105" s="127" t="s">
        <v>206</v>
      </c>
      <c r="I105" s="57" t="s">
        <v>489</v>
      </c>
      <c r="J105" s="59">
        <v>42090</v>
      </c>
      <c r="K105" s="135">
        <f t="shared" ref="K105:K110" si="87">IF(J105*D105&gt;0,J105-D105, "")</f>
        <v>4</v>
      </c>
      <c r="L105" s="59">
        <v>42131</v>
      </c>
      <c r="M105" s="48">
        <f>IF(L105*J105&gt;0,L105-J105, "")</f>
        <v>41</v>
      </c>
      <c r="N105" s="135">
        <f t="shared" ref="N105:N110" si="88">IF(L105*D105&gt;0,L105-D105,"" )</f>
        <v>45</v>
      </c>
      <c r="O105" s="116">
        <v>42135</v>
      </c>
      <c r="P105" s="135">
        <f t="shared" ref="P105" si="89">IF(O105*L105&gt;0,O105-L105,"" )</f>
        <v>4</v>
      </c>
      <c r="Q105" s="369"/>
      <c r="R105" s="382"/>
      <c r="S105" s="338"/>
      <c r="T105" s="223">
        <v>42180</v>
      </c>
      <c r="U105" s="48">
        <f t="shared" ref="U105:U110" si="90">IF(Z105&lt;&gt;"X",IF(($T105*D105&gt;0),($T105-D105)/7,""),"x")</f>
        <v>13.428571428571429</v>
      </c>
      <c r="V105" s="48">
        <f t="shared" ref="V105:V112" si="91">IF($T105*L105&gt;0,($T105-L105)/7,"" )</f>
        <v>7</v>
      </c>
      <c r="W105" s="48">
        <f t="shared" ref="W105:W112" si="92">IF($T105*O105&gt;0,($T105-O105)/7,"" )</f>
        <v>6.4285714285714288</v>
      </c>
      <c r="X105" s="41" t="str">
        <f t="shared" ref="X105:X112" si="93">IF($T105*S105&gt;0,($T105-S105)/7, "")</f>
        <v/>
      </c>
      <c r="Y105" s="160" t="s">
        <v>31</v>
      </c>
      <c r="Z105" s="60"/>
      <c r="AA105" s="249"/>
    </row>
    <row r="106" spans="1:27" s="58" customFormat="1">
      <c r="A106" s="289" t="s">
        <v>222</v>
      </c>
      <c r="B106" s="263" t="s">
        <v>280</v>
      </c>
      <c r="C106" s="19" t="s">
        <v>155</v>
      </c>
      <c r="D106" s="33">
        <v>42030</v>
      </c>
      <c r="E106" s="334"/>
      <c r="F106" s="19" t="s">
        <v>169</v>
      </c>
      <c r="G106" s="354"/>
      <c r="H106" s="128" t="s">
        <v>206</v>
      </c>
      <c r="I106" s="7" t="s">
        <v>233</v>
      </c>
      <c r="J106" s="19">
        <v>42059</v>
      </c>
      <c r="K106" s="207">
        <f t="shared" si="87"/>
        <v>29</v>
      </c>
      <c r="L106" s="19">
        <v>42115</v>
      </c>
      <c r="M106" s="45">
        <f>IF(L106*J106&gt;0,L106-J106, "")</f>
        <v>56</v>
      </c>
      <c r="N106" s="134">
        <f t="shared" si="88"/>
        <v>85</v>
      </c>
      <c r="O106" s="115">
        <v>42126</v>
      </c>
      <c r="P106" s="134">
        <f>IF(O106*L106&gt;0,O106-L106,"" )</f>
        <v>11</v>
      </c>
      <c r="Q106" s="368"/>
      <c r="R106" s="384"/>
      <c r="S106" s="334"/>
      <c r="T106" s="222">
        <v>42180</v>
      </c>
      <c r="U106" s="47">
        <f t="shared" si="90"/>
        <v>21.428571428571427</v>
      </c>
      <c r="V106" s="47">
        <f t="shared" si="91"/>
        <v>9.2857142857142865</v>
      </c>
      <c r="W106" s="47">
        <f t="shared" si="92"/>
        <v>7.7142857142857144</v>
      </c>
      <c r="X106" s="41" t="str">
        <f t="shared" si="93"/>
        <v/>
      </c>
      <c r="Y106" s="161" t="s">
        <v>47</v>
      </c>
      <c r="Z106" s="28"/>
      <c r="AA106" s="248"/>
    </row>
    <row r="107" spans="1:27" s="8" customFormat="1">
      <c r="A107" s="289" t="s">
        <v>237</v>
      </c>
      <c r="B107" s="263" t="s">
        <v>266</v>
      </c>
      <c r="C107" s="19" t="s">
        <v>154</v>
      </c>
      <c r="D107" s="33">
        <v>42079</v>
      </c>
      <c r="E107" s="334"/>
      <c r="F107" s="19" t="s">
        <v>206</v>
      </c>
      <c r="G107" s="354"/>
      <c r="H107" s="128" t="s">
        <v>206</v>
      </c>
      <c r="I107" s="7" t="s">
        <v>231</v>
      </c>
      <c r="J107" s="19">
        <v>42086</v>
      </c>
      <c r="K107" s="134">
        <f t="shared" si="87"/>
        <v>7</v>
      </c>
      <c r="L107" s="19">
        <v>42123</v>
      </c>
      <c r="M107" s="45">
        <f t="shared" ref="M107" si="94">IF(L107*J107&gt;0,L107-J107, "")</f>
        <v>37</v>
      </c>
      <c r="N107" s="134">
        <f t="shared" si="88"/>
        <v>44</v>
      </c>
      <c r="O107" s="115">
        <v>42126</v>
      </c>
      <c r="P107" s="134">
        <f t="shared" ref="P107" si="95">IF(O107*L107&gt;0,O107-L107,"" )</f>
        <v>3</v>
      </c>
      <c r="Q107" s="368"/>
      <c r="R107" s="382"/>
      <c r="S107" s="334"/>
      <c r="T107" s="222">
        <v>42180</v>
      </c>
      <c r="U107" s="45">
        <f t="shared" si="90"/>
        <v>14.428571428571429</v>
      </c>
      <c r="V107" s="45">
        <f t="shared" si="91"/>
        <v>8.1428571428571423</v>
      </c>
      <c r="W107" s="45">
        <f t="shared" si="92"/>
        <v>7.7142857142857144</v>
      </c>
      <c r="X107" s="41" t="str">
        <f t="shared" si="93"/>
        <v/>
      </c>
      <c r="Y107" s="161" t="s">
        <v>47</v>
      </c>
      <c r="Z107" s="28"/>
      <c r="AA107" s="248"/>
    </row>
    <row r="108" spans="1:27" s="8" customFormat="1">
      <c r="A108" s="288" t="s">
        <v>238</v>
      </c>
      <c r="B108" s="265" t="s">
        <v>268</v>
      </c>
      <c r="C108" s="59" t="s">
        <v>150</v>
      </c>
      <c r="D108" s="61">
        <v>42081</v>
      </c>
      <c r="E108" s="336"/>
      <c r="F108" s="116" t="s">
        <v>51</v>
      </c>
      <c r="G108" s="356"/>
      <c r="H108" s="127" t="s">
        <v>54</v>
      </c>
      <c r="I108" s="57" t="s">
        <v>219</v>
      </c>
      <c r="J108" s="59">
        <v>42081</v>
      </c>
      <c r="K108" s="133">
        <f t="shared" si="87"/>
        <v>0</v>
      </c>
      <c r="L108" s="59">
        <v>42118</v>
      </c>
      <c r="M108" s="48">
        <f>IF(L108*J108&gt;0,L108-J108, "")</f>
        <v>37</v>
      </c>
      <c r="N108" s="135">
        <f t="shared" si="88"/>
        <v>37</v>
      </c>
      <c r="O108" s="116">
        <v>42123</v>
      </c>
      <c r="P108" s="135">
        <f t="shared" ref="P108" si="96">IF(O108*L108&gt;0,O108-L108,"" )</f>
        <v>5</v>
      </c>
      <c r="Q108" s="369"/>
      <c r="R108" s="382"/>
      <c r="S108" s="338"/>
      <c r="T108" s="223">
        <v>42179</v>
      </c>
      <c r="U108" s="48">
        <f t="shared" si="90"/>
        <v>14</v>
      </c>
      <c r="V108" s="48">
        <f t="shared" si="91"/>
        <v>8.7142857142857135</v>
      </c>
      <c r="W108" s="48">
        <f t="shared" si="92"/>
        <v>8</v>
      </c>
      <c r="X108" s="41" t="str">
        <f t="shared" si="93"/>
        <v/>
      </c>
      <c r="Y108" s="160" t="s">
        <v>31</v>
      </c>
      <c r="Z108" s="60"/>
      <c r="AA108" s="249"/>
    </row>
    <row r="109" spans="1:27" s="410" customFormat="1">
      <c r="A109" s="289" t="s">
        <v>222</v>
      </c>
      <c r="B109" s="263" t="s">
        <v>406</v>
      </c>
      <c r="C109" s="19" t="s">
        <v>155</v>
      </c>
      <c r="D109" s="33">
        <v>42081</v>
      </c>
      <c r="E109" s="333"/>
      <c r="F109" s="115" t="s">
        <v>54</v>
      </c>
      <c r="G109" s="354"/>
      <c r="H109" s="128" t="s">
        <v>54</v>
      </c>
      <c r="I109" s="7" t="s">
        <v>415</v>
      </c>
      <c r="J109" s="19">
        <v>42086</v>
      </c>
      <c r="K109" s="134">
        <f t="shared" si="87"/>
        <v>5</v>
      </c>
      <c r="L109" s="19">
        <v>42118</v>
      </c>
      <c r="M109" s="45">
        <f>IF(L109*J109&gt;0,L109-J109, "")</f>
        <v>32</v>
      </c>
      <c r="N109" s="134">
        <f t="shared" si="88"/>
        <v>37</v>
      </c>
      <c r="O109" s="115">
        <v>42126</v>
      </c>
      <c r="P109" s="134">
        <f>IF(O109*L109&gt;0,O109-L109,"" )</f>
        <v>8</v>
      </c>
      <c r="Q109" s="368"/>
      <c r="R109" s="382"/>
      <c r="S109" s="334"/>
      <c r="T109" s="222">
        <v>42179</v>
      </c>
      <c r="U109" s="45">
        <f t="shared" si="90"/>
        <v>14</v>
      </c>
      <c r="V109" s="45">
        <f t="shared" si="91"/>
        <v>8.7142857142857135</v>
      </c>
      <c r="W109" s="45">
        <f t="shared" si="92"/>
        <v>7.5714285714285712</v>
      </c>
      <c r="X109" s="41" t="str">
        <f t="shared" si="93"/>
        <v/>
      </c>
      <c r="Y109" s="161" t="s">
        <v>47</v>
      </c>
      <c r="Z109" s="28"/>
      <c r="AA109" s="248"/>
    </row>
    <row r="110" spans="1:27" s="58" customFormat="1">
      <c r="A110" s="289" t="s">
        <v>237</v>
      </c>
      <c r="B110" s="263" t="s">
        <v>430</v>
      </c>
      <c r="C110" s="19" t="s">
        <v>154</v>
      </c>
      <c r="D110" s="33">
        <v>42052</v>
      </c>
      <c r="E110" s="333"/>
      <c r="F110" s="115" t="s">
        <v>169</v>
      </c>
      <c r="G110" s="354"/>
      <c r="H110" s="128" t="s">
        <v>206</v>
      </c>
      <c r="I110" s="7" t="s">
        <v>189</v>
      </c>
      <c r="J110" s="19">
        <v>42055</v>
      </c>
      <c r="K110" s="134">
        <f t="shared" si="87"/>
        <v>3</v>
      </c>
      <c r="L110" s="19">
        <v>42116</v>
      </c>
      <c r="M110" s="45">
        <f t="shared" ref="M110" si="97">IF(L110*J110&gt;0,L110-J110, "")</f>
        <v>61</v>
      </c>
      <c r="N110" s="134">
        <f t="shared" si="88"/>
        <v>64</v>
      </c>
      <c r="O110" s="115">
        <v>42120</v>
      </c>
      <c r="P110" s="134">
        <f>IF(O110*L110&gt;0,O110-L110,"" )</f>
        <v>4</v>
      </c>
      <c r="Q110" s="368"/>
      <c r="R110" s="382"/>
      <c r="S110" s="334"/>
      <c r="T110" s="222">
        <v>42179</v>
      </c>
      <c r="U110" s="45">
        <f t="shared" si="90"/>
        <v>18.142857142857142</v>
      </c>
      <c r="V110" s="45">
        <f t="shared" si="91"/>
        <v>9</v>
      </c>
      <c r="W110" s="45">
        <f t="shared" si="92"/>
        <v>8.4285714285714288</v>
      </c>
      <c r="X110" s="41" t="str">
        <f t="shared" si="93"/>
        <v/>
      </c>
      <c r="Y110" s="161" t="s">
        <v>47</v>
      </c>
      <c r="Z110" s="28"/>
      <c r="AA110" s="248"/>
    </row>
    <row r="111" spans="1:27" s="8" customFormat="1">
      <c r="A111" s="288" t="s">
        <v>222</v>
      </c>
      <c r="B111" s="265" t="s">
        <v>471</v>
      </c>
      <c r="C111" s="59" t="s">
        <v>147</v>
      </c>
      <c r="D111" s="61">
        <v>42101</v>
      </c>
      <c r="E111" s="116"/>
      <c r="F111" s="116" t="s">
        <v>206</v>
      </c>
      <c r="G111" s="59"/>
      <c r="H111" s="127" t="s">
        <v>206</v>
      </c>
      <c r="I111" s="57" t="s">
        <v>481</v>
      </c>
      <c r="J111" s="59">
        <v>42102</v>
      </c>
      <c r="K111" s="135">
        <f t="shared" ref="K111" si="98">IF(J111*D111&gt;0,J111-D111, "")</f>
        <v>1</v>
      </c>
      <c r="L111" s="59">
        <v>42136</v>
      </c>
      <c r="M111" s="48">
        <f t="shared" ref="M111" si="99">IF(L111*J111&gt;0,L111-J111, "")</f>
        <v>34</v>
      </c>
      <c r="N111" s="135">
        <f t="shared" ref="N111" si="100">IF(L111*D111&gt;0,L111-D111,"" )</f>
        <v>35</v>
      </c>
      <c r="O111" s="116">
        <v>42139</v>
      </c>
      <c r="P111" s="135">
        <f t="shared" ref="P111" si="101">IF(O111*L111&gt;0,O111-L111,"" )</f>
        <v>3</v>
      </c>
      <c r="Q111" s="40"/>
      <c r="R111" s="408"/>
      <c r="S111" s="60"/>
      <c r="T111" s="223">
        <v>42179</v>
      </c>
      <c r="U111" s="48">
        <f t="shared" ref="U111:U116" si="102">IF(Z111&lt;&gt;"X",IF(($T111*D111&gt;0),($T111-D111)/7,""),"x")</f>
        <v>11.142857142857142</v>
      </c>
      <c r="V111" s="48">
        <f t="shared" si="91"/>
        <v>6.1428571428571432</v>
      </c>
      <c r="W111" s="48">
        <f t="shared" si="92"/>
        <v>5.7142857142857144</v>
      </c>
      <c r="X111" s="41" t="str">
        <f t="shared" si="93"/>
        <v/>
      </c>
      <c r="Y111" s="160" t="s">
        <v>31</v>
      </c>
      <c r="Z111" s="60"/>
      <c r="AA111" s="409"/>
    </row>
    <row r="112" spans="1:27" s="8" customFormat="1">
      <c r="A112" s="288" t="s">
        <v>222</v>
      </c>
      <c r="B112" s="265" t="s">
        <v>458</v>
      </c>
      <c r="C112" s="59" t="s">
        <v>149</v>
      </c>
      <c r="D112" s="61">
        <v>42094</v>
      </c>
      <c r="E112" s="336"/>
      <c r="F112" s="116" t="s">
        <v>206</v>
      </c>
      <c r="G112" s="356"/>
      <c r="H112" s="127" t="s">
        <v>206</v>
      </c>
      <c r="I112" s="57" t="s">
        <v>387</v>
      </c>
      <c r="J112" s="59">
        <v>42096</v>
      </c>
      <c r="K112" s="135">
        <f>IF(J112*D112&gt;0,J112-D112, "")</f>
        <v>2</v>
      </c>
      <c r="L112" s="59">
        <v>42131</v>
      </c>
      <c r="M112" s="48">
        <f>IF(L112*J112&gt;0,L112-J112, "")</f>
        <v>35</v>
      </c>
      <c r="N112" s="135">
        <f>IF(L112*D112&gt;0,L112-D112,"" )</f>
        <v>37</v>
      </c>
      <c r="O112" s="116">
        <v>42136</v>
      </c>
      <c r="P112" s="135">
        <f>IF(O112*L112&gt;0,O112-L112,"" )</f>
        <v>5</v>
      </c>
      <c r="Q112" s="369"/>
      <c r="R112" s="382"/>
      <c r="S112" s="338"/>
      <c r="T112" s="223">
        <v>42179</v>
      </c>
      <c r="U112" s="48">
        <f t="shared" si="102"/>
        <v>12.142857142857142</v>
      </c>
      <c r="V112" s="48">
        <f t="shared" si="91"/>
        <v>6.8571428571428568</v>
      </c>
      <c r="W112" s="48">
        <f t="shared" si="92"/>
        <v>6.1428571428571432</v>
      </c>
      <c r="X112" s="41" t="str">
        <f t="shared" si="93"/>
        <v/>
      </c>
      <c r="Y112" s="160" t="s">
        <v>31</v>
      </c>
      <c r="Z112" s="60"/>
      <c r="AA112" s="249"/>
    </row>
    <row r="113" spans="1:27" s="8" customFormat="1">
      <c r="A113" s="289" t="s">
        <v>222</v>
      </c>
      <c r="B113" s="263" t="s">
        <v>299</v>
      </c>
      <c r="C113" s="19" t="s">
        <v>155</v>
      </c>
      <c r="D113" s="33">
        <v>41935</v>
      </c>
      <c r="E113" s="334"/>
      <c r="F113" s="19" t="s">
        <v>54</v>
      </c>
      <c r="G113" s="354"/>
      <c r="H113" s="128" t="s">
        <v>206</v>
      </c>
      <c r="I113" s="7" t="s">
        <v>177</v>
      </c>
      <c r="J113" s="19">
        <v>42065</v>
      </c>
      <c r="K113" s="134">
        <f>IF(J113*D113&gt;0,J113-D113, "")</f>
        <v>130</v>
      </c>
      <c r="L113" s="19">
        <v>42107</v>
      </c>
      <c r="M113" s="45">
        <f>IF(L113*J113&gt;0,L113-J113, "")</f>
        <v>42</v>
      </c>
      <c r="N113" s="134">
        <f>IF(L113*D113&gt;0,L113-D113,"" )</f>
        <v>172</v>
      </c>
      <c r="O113" s="115">
        <v>42126</v>
      </c>
      <c r="P113" s="134">
        <f>IF(O113*L113&gt;0,O113-L113,"" )</f>
        <v>19</v>
      </c>
      <c r="Q113" s="368"/>
      <c r="R113" s="382"/>
      <c r="S113" s="334"/>
      <c r="T113" s="222">
        <v>42178</v>
      </c>
      <c r="U113" s="45" t="str">
        <f t="shared" si="102"/>
        <v>x</v>
      </c>
      <c r="V113" s="45">
        <f t="shared" ref="V113:V118" si="103">IF($T113*L113&gt;0,($T113-L113)/7,"" )</f>
        <v>10.142857142857142</v>
      </c>
      <c r="W113" s="45">
        <f t="shared" ref="W113:W118" si="104">IF($T113*O113&gt;0,($T113-O113)/7,"" )</f>
        <v>7.4285714285714288</v>
      </c>
      <c r="X113" s="41" t="str">
        <f t="shared" ref="X113:X118" si="105">IF($T113*S113&gt;0,($T113-S113)/7, "")</f>
        <v/>
      </c>
      <c r="Y113" s="161" t="s">
        <v>47</v>
      </c>
      <c r="Z113" s="28" t="s">
        <v>113</v>
      </c>
      <c r="AA113" s="248" t="s">
        <v>114</v>
      </c>
    </row>
    <row r="114" spans="1:27" s="58" customFormat="1">
      <c r="A114" s="289" t="s">
        <v>237</v>
      </c>
      <c r="B114" s="263" t="s">
        <v>271</v>
      </c>
      <c r="C114" s="19" t="s">
        <v>154</v>
      </c>
      <c r="D114" s="33">
        <v>42075</v>
      </c>
      <c r="E114" s="333"/>
      <c r="F114" s="115" t="s">
        <v>206</v>
      </c>
      <c r="G114" s="354"/>
      <c r="H114" s="128" t="s">
        <v>206</v>
      </c>
      <c r="I114" s="7" t="s">
        <v>217</v>
      </c>
      <c r="J114" s="19">
        <v>42084</v>
      </c>
      <c r="K114" s="134">
        <f>IF(J114*D114&gt;0,J114-D114, "")</f>
        <v>9</v>
      </c>
      <c r="L114" s="19">
        <v>42123</v>
      </c>
      <c r="M114" s="45">
        <f>IF(L114*J114&gt;0,L114-J114, "")</f>
        <v>39</v>
      </c>
      <c r="N114" s="134">
        <f>IF(L114*D114&gt;0,L114-D114,"" )</f>
        <v>48</v>
      </c>
      <c r="O114" s="115">
        <v>42126</v>
      </c>
      <c r="P114" s="134">
        <f>IF(O114*L114&gt;0,O114-L114,"" )</f>
        <v>3</v>
      </c>
      <c r="Q114" s="368"/>
      <c r="R114" s="382"/>
      <c r="S114" s="334"/>
      <c r="T114" s="222">
        <v>42179</v>
      </c>
      <c r="U114" s="45">
        <f t="shared" si="102"/>
        <v>14.857142857142858</v>
      </c>
      <c r="V114" s="45">
        <f t="shared" si="103"/>
        <v>8</v>
      </c>
      <c r="W114" s="45">
        <f t="shared" si="104"/>
        <v>7.5714285714285712</v>
      </c>
      <c r="X114" s="41" t="str">
        <f t="shared" si="105"/>
        <v/>
      </c>
      <c r="Y114" s="161" t="s">
        <v>47</v>
      </c>
      <c r="Z114" s="28"/>
      <c r="AA114" s="248"/>
    </row>
    <row r="115" spans="1:27" s="8" customFormat="1">
      <c r="A115" s="289" t="s">
        <v>237</v>
      </c>
      <c r="B115" s="263" t="s">
        <v>443</v>
      </c>
      <c r="C115" s="19" t="s">
        <v>154</v>
      </c>
      <c r="D115" s="33">
        <v>42064</v>
      </c>
      <c r="E115" s="333"/>
      <c r="F115" s="115" t="s">
        <v>206</v>
      </c>
      <c r="G115" s="354"/>
      <c r="H115" s="128" t="s">
        <v>206</v>
      </c>
      <c r="I115" s="7" t="s">
        <v>444</v>
      </c>
      <c r="J115" s="19">
        <v>42066</v>
      </c>
      <c r="K115" s="134">
        <f>IF(J115*D115&gt;0,J115-D115, "")</f>
        <v>2</v>
      </c>
      <c r="L115" s="19">
        <v>42123</v>
      </c>
      <c r="M115" s="45">
        <f t="shared" ref="M115" si="106">IF(L115*J115&gt;0,L115-J115, "")</f>
        <v>57</v>
      </c>
      <c r="N115" s="134">
        <f>IF(L115*D115&gt;0,L115-D115,"" )</f>
        <v>59</v>
      </c>
      <c r="O115" s="115">
        <v>42126</v>
      </c>
      <c r="P115" s="134">
        <f>IF(O115*L115&gt;0,O115-L115,"" )</f>
        <v>3</v>
      </c>
      <c r="Q115" s="368"/>
      <c r="R115" s="382"/>
      <c r="S115" s="334"/>
      <c r="T115" s="222">
        <v>42178</v>
      </c>
      <c r="U115" s="45">
        <f t="shared" si="102"/>
        <v>16.285714285714285</v>
      </c>
      <c r="V115" s="45">
        <f t="shared" si="103"/>
        <v>7.8571428571428568</v>
      </c>
      <c r="W115" s="45">
        <f t="shared" si="104"/>
        <v>7.4285714285714288</v>
      </c>
      <c r="X115" s="41" t="str">
        <f t="shared" si="105"/>
        <v/>
      </c>
      <c r="Y115" s="161" t="s">
        <v>47</v>
      </c>
      <c r="Z115" s="28"/>
      <c r="AA115" s="248"/>
    </row>
    <row r="116" spans="1:27" s="8" customFormat="1">
      <c r="A116" s="288" t="s">
        <v>237</v>
      </c>
      <c r="B116" s="265" t="s">
        <v>407</v>
      </c>
      <c r="C116" s="59" t="s">
        <v>154</v>
      </c>
      <c r="D116" s="61">
        <v>42047</v>
      </c>
      <c r="E116" s="336"/>
      <c r="F116" s="116" t="s">
        <v>51</v>
      </c>
      <c r="G116" s="356"/>
      <c r="H116" s="127" t="s">
        <v>54</v>
      </c>
      <c r="I116" s="57" t="s">
        <v>408</v>
      </c>
      <c r="J116" s="59">
        <v>42048</v>
      </c>
      <c r="K116" s="135">
        <f>IF(J116*D116&gt;0,J116-D116, "")</f>
        <v>1</v>
      </c>
      <c r="L116" s="59">
        <v>42103</v>
      </c>
      <c r="M116" s="48">
        <f t="shared" ref="M116" si="107">IF(L116*J116&gt;0,L116-J116, "")</f>
        <v>55</v>
      </c>
      <c r="N116" s="135">
        <f>IF(L116*D116&gt;0,L116-D116,"" )</f>
        <v>56</v>
      </c>
      <c r="O116" s="116">
        <v>42112</v>
      </c>
      <c r="P116" s="135">
        <f>IF(O116*L116&gt;0,O116-L116,"" )</f>
        <v>9</v>
      </c>
      <c r="Q116" s="369"/>
      <c r="R116" s="382"/>
      <c r="S116" s="338"/>
      <c r="T116" s="223">
        <v>42178</v>
      </c>
      <c r="U116" s="48">
        <f t="shared" si="102"/>
        <v>18.714285714285715</v>
      </c>
      <c r="V116" s="48">
        <f t="shared" si="103"/>
        <v>10.714285714285714</v>
      </c>
      <c r="W116" s="48">
        <f t="shared" si="104"/>
        <v>9.4285714285714288</v>
      </c>
      <c r="X116" s="41" t="str">
        <f t="shared" si="105"/>
        <v/>
      </c>
      <c r="Y116" s="160" t="s">
        <v>31</v>
      </c>
      <c r="Z116" s="60"/>
      <c r="AA116" s="249" t="s">
        <v>505</v>
      </c>
    </row>
    <row r="117" spans="1:27" s="8" customFormat="1">
      <c r="A117" s="289" t="s">
        <v>237</v>
      </c>
      <c r="B117" s="263" t="s">
        <v>479</v>
      </c>
      <c r="C117" s="19" t="s">
        <v>154</v>
      </c>
      <c r="D117" s="33">
        <v>42074</v>
      </c>
      <c r="E117" s="334"/>
      <c r="F117" s="19" t="s">
        <v>206</v>
      </c>
      <c r="G117" s="354"/>
      <c r="H117" s="128" t="s">
        <v>206</v>
      </c>
      <c r="I117" s="7" t="s">
        <v>480</v>
      </c>
      <c r="J117" s="19">
        <v>42075</v>
      </c>
      <c r="K117" s="134">
        <f t="shared" ref="K117:K123" si="108">IF(J117*D117&gt;0,J117-D117, "")</f>
        <v>1</v>
      </c>
      <c r="L117" s="19">
        <v>42121</v>
      </c>
      <c r="M117" s="45">
        <f t="shared" ref="M117" si="109">IF(L117*J117&gt;0,L117-J117, "")</f>
        <v>46</v>
      </c>
      <c r="N117" s="134">
        <f t="shared" ref="N117:N123" si="110">IF(L117*D117&gt;0,L117-D117,"" )</f>
        <v>47</v>
      </c>
      <c r="O117" s="115">
        <v>42125</v>
      </c>
      <c r="P117" s="134">
        <f t="shared" ref="P117" si="111">IF(O117*L117&gt;0,O117-L117,"" )</f>
        <v>4</v>
      </c>
      <c r="Q117" s="368"/>
      <c r="R117" s="382"/>
      <c r="S117" s="334"/>
      <c r="T117" s="222">
        <v>42177</v>
      </c>
      <c r="U117" s="45">
        <f t="shared" ref="U117:U123" si="112">IF(Z117&lt;&gt;"X",IF(($T117*D117&gt;0),($T117-D117)/7,""),"x")</f>
        <v>14.714285714285714</v>
      </c>
      <c r="V117" s="45">
        <f t="shared" si="103"/>
        <v>8</v>
      </c>
      <c r="W117" s="45">
        <f t="shared" si="104"/>
        <v>7.4285714285714288</v>
      </c>
      <c r="X117" s="41" t="str">
        <f t="shared" si="105"/>
        <v/>
      </c>
      <c r="Y117" s="161" t="s">
        <v>47</v>
      </c>
      <c r="Z117" s="28"/>
      <c r="AA117" s="248"/>
    </row>
    <row r="118" spans="1:27" s="8" customFormat="1">
      <c r="A118" s="289" t="s">
        <v>222</v>
      </c>
      <c r="B118" s="263" t="s">
        <v>506</v>
      </c>
      <c r="C118" s="19" t="s">
        <v>160</v>
      </c>
      <c r="D118" s="33">
        <v>42054</v>
      </c>
      <c r="E118" s="334"/>
      <c r="F118" s="258"/>
      <c r="G118" s="258"/>
      <c r="H118" s="397"/>
      <c r="I118" s="7" t="s">
        <v>507</v>
      </c>
      <c r="J118" s="19">
        <v>42073</v>
      </c>
      <c r="K118" s="134">
        <f t="shared" si="108"/>
        <v>19</v>
      </c>
      <c r="L118" s="398"/>
      <c r="M118" s="399" t="str">
        <f>IF(L118*J118&gt;0,L118-J118, "")</f>
        <v/>
      </c>
      <c r="N118" s="400" t="str">
        <f t="shared" si="110"/>
        <v/>
      </c>
      <c r="O118" s="115">
        <v>42122</v>
      </c>
      <c r="P118" s="134" t="str">
        <f>IF(O118*L118&gt;0,O118-L118,"" )</f>
        <v/>
      </c>
      <c r="Q118" s="368"/>
      <c r="R118" s="382"/>
      <c r="S118" s="334"/>
      <c r="T118" s="222">
        <v>42177</v>
      </c>
      <c r="U118" s="45">
        <f t="shared" si="112"/>
        <v>17.571428571428573</v>
      </c>
      <c r="V118" s="45" t="str">
        <f t="shared" si="103"/>
        <v/>
      </c>
      <c r="W118" s="45">
        <f t="shared" si="104"/>
        <v>7.8571428571428568</v>
      </c>
      <c r="X118" s="41" t="str">
        <f t="shared" si="105"/>
        <v/>
      </c>
      <c r="Y118" s="161" t="s">
        <v>47</v>
      </c>
      <c r="Z118" s="28"/>
      <c r="AA118" s="248"/>
    </row>
    <row r="119" spans="1:27" s="8" customFormat="1">
      <c r="A119" s="289" t="s">
        <v>222</v>
      </c>
      <c r="B119" s="263" t="s">
        <v>431</v>
      </c>
      <c r="C119" s="19" t="s">
        <v>152</v>
      </c>
      <c r="D119" s="33">
        <v>42083</v>
      </c>
      <c r="E119" s="333"/>
      <c r="F119" s="115" t="s">
        <v>54</v>
      </c>
      <c r="G119" s="354"/>
      <c r="H119" s="128" t="s">
        <v>54</v>
      </c>
      <c r="I119" s="7" t="s">
        <v>432</v>
      </c>
      <c r="J119" s="19">
        <v>42086</v>
      </c>
      <c r="K119" s="134">
        <f t="shared" si="108"/>
        <v>3</v>
      </c>
      <c r="L119" s="19">
        <v>42117</v>
      </c>
      <c r="M119" s="45">
        <f t="shared" ref="M119" si="113">IF(L119*J119&gt;0,L119-J119, "")</f>
        <v>31</v>
      </c>
      <c r="N119" s="134">
        <f t="shared" si="110"/>
        <v>34</v>
      </c>
      <c r="O119" s="115">
        <v>42125</v>
      </c>
      <c r="P119" s="134">
        <f>IF(O119*L119&gt;0,O119-L119,"" )</f>
        <v>8</v>
      </c>
      <c r="Q119" s="368"/>
      <c r="R119" s="382"/>
      <c r="S119" s="334"/>
      <c r="T119" s="222">
        <v>42175</v>
      </c>
      <c r="U119" s="45">
        <f t="shared" si="112"/>
        <v>13.142857142857142</v>
      </c>
      <c r="V119" s="45">
        <f t="shared" ref="V119:V125" si="114">IF($T119*L119&gt;0,($T119-L119)/7,"" )</f>
        <v>8.2857142857142865</v>
      </c>
      <c r="W119" s="45">
        <f t="shared" ref="W119:W125" si="115">IF($T119*O119&gt;0,($T119-O119)/7,"" )</f>
        <v>7.1428571428571432</v>
      </c>
      <c r="X119" s="41" t="str">
        <f t="shared" ref="X119:X125" si="116">IF($T119*S119&gt;0,($T119-S119)/7, "")</f>
        <v/>
      </c>
      <c r="Y119" s="161" t="s">
        <v>47</v>
      </c>
      <c r="Z119" s="28"/>
      <c r="AA119" s="248"/>
    </row>
    <row r="120" spans="1:27" s="8" customFormat="1">
      <c r="A120" s="289" t="s">
        <v>222</v>
      </c>
      <c r="B120" s="263" t="s">
        <v>409</v>
      </c>
      <c r="C120" s="19" t="s">
        <v>159</v>
      </c>
      <c r="D120" s="33">
        <v>42107</v>
      </c>
      <c r="E120" s="333"/>
      <c r="F120" s="115" t="s">
        <v>206</v>
      </c>
      <c r="G120" s="354"/>
      <c r="H120" s="128" t="s">
        <v>206</v>
      </c>
      <c r="I120" s="7" t="s">
        <v>442</v>
      </c>
      <c r="J120" s="19">
        <v>42110</v>
      </c>
      <c r="K120" s="134">
        <f t="shared" si="108"/>
        <v>3</v>
      </c>
      <c r="L120" s="19">
        <v>42124</v>
      </c>
      <c r="M120" s="45">
        <f>IF(L120*J120&gt;0,L120-J120, "")</f>
        <v>14</v>
      </c>
      <c r="N120" s="134">
        <f t="shared" si="110"/>
        <v>17</v>
      </c>
      <c r="O120" s="115">
        <v>42130</v>
      </c>
      <c r="P120" s="134">
        <f>IF(O120*L120&gt;0,O120-L120,"" )</f>
        <v>6</v>
      </c>
      <c r="Q120" s="368"/>
      <c r="R120" s="382"/>
      <c r="S120" s="334"/>
      <c r="T120" s="222">
        <v>42174</v>
      </c>
      <c r="U120" s="45">
        <f t="shared" si="112"/>
        <v>9.5714285714285712</v>
      </c>
      <c r="V120" s="45">
        <f t="shared" si="114"/>
        <v>7.1428571428571432</v>
      </c>
      <c r="W120" s="45">
        <f t="shared" si="115"/>
        <v>6.2857142857142856</v>
      </c>
      <c r="X120" s="41" t="str">
        <f t="shared" si="116"/>
        <v/>
      </c>
      <c r="Y120" s="161" t="s">
        <v>47</v>
      </c>
      <c r="Z120" s="28"/>
      <c r="AA120" s="248"/>
    </row>
    <row r="121" spans="1:27" s="8" customFormat="1">
      <c r="A121" s="289" t="s">
        <v>222</v>
      </c>
      <c r="B121" s="263" t="s">
        <v>411</v>
      </c>
      <c r="C121" s="19" t="s">
        <v>155</v>
      </c>
      <c r="D121" s="33">
        <v>42059</v>
      </c>
      <c r="E121" s="333"/>
      <c r="F121" s="115" t="s">
        <v>206</v>
      </c>
      <c r="G121" s="354"/>
      <c r="H121" s="128" t="s">
        <v>54</v>
      </c>
      <c r="I121" s="7" t="s">
        <v>412</v>
      </c>
      <c r="J121" s="19">
        <v>42072</v>
      </c>
      <c r="K121" s="134">
        <f t="shared" si="108"/>
        <v>13</v>
      </c>
      <c r="L121" s="19">
        <v>42117</v>
      </c>
      <c r="M121" s="45">
        <f t="shared" ref="M121" si="117">IF(L121*J121&gt;0,L121-J121, "")</f>
        <v>45</v>
      </c>
      <c r="N121" s="134">
        <f t="shared" si="110"/>
        <v>58</v>
      </c>
      <c r="O121" s="115">
        <v>42123</v>
      </c>
      <c r="P121" s="134">
        <f>IF(O121*L121&gt;0,O121-L121,"" )</f>
        <v>6</v>
      </c>
      <c r="Q121" s="368"/>
      <c r="R121" s="382"/>
      <c r="S121" s="334"/>
      <c r="T121" s="222">
        <v>42174</v>
      </c>
      <c r="U121" s="45">
        <f t="shared" si="112"/>
        <v>16.428571428571427</v>
      </c>
      <c r="V121" s="45">
        <f t="shared" si="114"/>
        <v>8.1428571428571423</v>
      </c>
      <c r="W121" s="45">
        <f t="shared" si="115"/>
        <v>7.2857142857142856</v>
      </c>
      <c r="X121" s="41" t="str">
        <f t="shared" si="116"/>
        <v/>
      </c>
      <c r="Y121" s="161" t="s">
        <v>47</v>
      </c>
      <c r="Z121" s="28"/>
      <c r="AA121" s="248"/>
    </row>
    <row r="122" spans="1:27" s="8" customFormat="1">
      <c r="A122" s="289" t="s">
        <v>222</v>
      </c>
      <c r="B122" s="263" t="s">
        <v>293</v>
      </c>
      <c r="C122" s="19" t="s">
        <v>149</v>
      </c>
      <c r="D122" s="33">
        <v>41961</v>
      </c>
      <c r="E122" s="333"/>
      <c r="F122" s="115" t="s">
        <v>74</v>
      </c>
      <c r="G122" s="354"/>
      <c r="H122" s="128" t="s">
        <v>54</v>
      </c>
      <c r="I122" s="7" t="s">
        <v>217</v>
      </c>
      <c r="J122" s="19">
        <v>42084</v>
      </c>
      <c r="K122" s="134">
        <f t="shared" si="108"/>
        <v>123</v>
      </c>
      <c r="L122" s="19">
        <v>42116</v>
      </c>
      <c r="M122" s="45">
        <f>IF(L122*J122&gt;0,L122-J122, "")</f>
        <v>32</v>
      </c>
      <c r="N122" s="134">
        <f t="shared" si="110"/>
        <v>155</v>
      </c>
      <c r="O122" s="115">
        <v>42121</v>
      </c>
      <c r="P122" s="134">
        <f>IF(O122*L122&gt;0,O122-L122,"" )</f>
        <v>5</v>
      </c>
      <c r="Q122" s="368"/>
      <c r="R122" s="382"/>
      <c r="S122" s="334"/>
      <c r="T122" s="222">
        <v>42174</v>
      </c>
      <c r="U122" s="45">
        <f t="shared" si="112"/>
        <v>30.428571428571427</v>
      </c>
      <c r="V122" s="45">
        <f t="shared" si="114"/>
        <v>8.2857142857142865</v>
      </c>
      <c r="W122" s="45">
        <f t="shared" si="115"/>
        <v>7.5714285714285712</v>
      </c>
      <c r="X122" s="41" t="str">
        <f t="shared" si="116"/>
        <v/>
      </c>
      <c r="Y122" s="161" t="s">
        <v>47</v>
      </c>
      <c r="Z122" s="28"/>
      <c r="AA122" s="248"/>
    </row>
    <row r="123" spans="1:27" s="8" customFormat="1">
      <c r="A123" s="289" t="s">
        <v>237</v>
      </c>
      <c r="B123" s="263" t="s">
        <v>463</v>
      </c>
      <c r="C123" s="19" t="s">
        <v>154</v>
      </c>
      <c r="D123" s="33">
        <v>42047</v>
      </c>
      <c r="E123" s="334"/>
      <c r="F123" s="19" t="s">
        <v>206</v>
      </c>
      <c r="G123" s="354"/>
      <c r="H123" s="128" t="s">
        <v>206</v>
      </c>
      <c r="I123" s="7" t="s">
        <v>464</v>
      </c>
      <c r="J123" s="255"/>
      <c r="K123" s="134" t="str">
        <f t="shared" si="108"/>
        <v/>
      </c>
      <c r="L123" s="19">
        <v>42117</v>
      </c>
      <c r="M123" s="45" t="str">
        <f>IF(L123*J123&gt;0,L123-J123, "")</f>
        <v/>
      </c>
      <c r="N123" s="134">
        <f t="shared" si="110"/>
        <v>70</v>
      </c>
      <c r="O123" s="115">
        <v>42122</v>
      </c>
      <c r="P123" s="134">
        <f t="shared" ref="P123" si="118">IF(O123*L123&gt;0,O123-L123,"" )</f>
        <v>5</v>
      </c>
      <c r="Q123" s="368"/>
      <c r="R123" s="382"/>
      <c r="S123" s="334"/>
      <c r="T123" s="222">
        <v>42174</v>
      </c>
      <c r="U123" s="45">
        <f t="shared" si="112"/>
        <v>18.142857142857142</v>
      </c>
      <c r="V123" s="45">
        <f t="shared" si="114"/>
        <v>8.1428571428571423</v>
      </c>
      <c r="W123" s="45">
        <f t="shared" si="115"/>
        <v>7.4285714285714288</v>
      </c>
      <c r="X123" s="41" t="str">
        <f t="shared" si="116"/>
        <v/>
      </c>
      <c r="Y123" s="161" t="s">
        <v>47</v>
      </c>
      <c r="Z123" s="28"/>
      <c r="AA123" s="248"/>
    </row>
    <row r="124" spans="1:27" s="8" customFormat="1">
      <c r="A124" s="289" t="s">
        <v>222</v>
      </c>
      <c r="B124" s="263" t="s">
        <v>277</v>
      </c>
      <c r="C124" s="19" t="s">
        <v>155</v>
      </c>
      <c r="D124" s="33">
        <v>42039</v>
      </c>
      <c r="E124" s="333"/>
      <c r="F124" s="115" t="s">
        <v>206</v>
      </c>
      <c r="G124" s="354"/>
      <c r="H124" s="128" t="s">
        <v>206</v>
      </c>
      <c r="I124" s="7" t="s">
        <v>199</v>
      </c>
      <c r="J124" s="19">
        <v>42059</v>
      </c>
      <c r="K124" s="134">
        <f t="shared" ref="K124:K129" si="119">IF(J124*D124&gt;0,J124-D124, "")</f>
        <v>20</v>
      </c>
      <c r="L124" s="19">
        <v>42116</v>
      </c>
      <c r="M124" s="45">
        <f t="shared" ref="M124" si="120">IF(L124*J124&gt;0,L124-J124, "")</f>
        <v>57</v>
      </c>
      <c r="N124" s="134">
        <f t="shared" ref="N124:N129" si="121">IF(L124*D124&gt;0,L124-D124,"" )</f>
        <v>77</v>
      </c>
      <c r="O124" s="115">
        <v>42121</v>
      </c>
      <c r="P124" s="134">
        <f t="shared" ref="P124" si="122">IF(O124*L124&gt;0,O124-L124,"" )</f>
        <v>5</v>
      </c>
      <c r="Q124" s="368"/>
      <c r="R124" s="382"/>
      <c r="S124" s="334"/>
      <c r="T124" s="222">
        <v>42173</v>
      </c>
      <c r="U124" s="45">
        <f t="shared" ref="U124:U129" si="123">IF(Z124&lt;&gt;"X",IF(($T124*D124&gt;0),($T124-D124)/7,""),"x")</f>
        <v>19.142857142857142</v>
      </c>
      <c r="V124" s="45">
        <f t="shared" si="114"/>
        <v>8.1428571428571423</v>
      </c>
      <c r="W124" s="45">
        <f t="shared" si="115"/>
        <v>7.4285714285714288</v>
      </c>
      <c r="X124" s="41" t="str">
        <f t="shared" si="116"/>
        <v/>
      </c>
      <c r="Y124" s="161" t="s">
        <v>47</v>
      </c>
      <c r="Z124" s="28"/>
      <c r="AA124" s="248"/>
    </row>
    <row r="125" spans="1:27" s="8" customFormat="1">
      <c r="A125" s="289" t="s">
        <v>222</v>
      </c>
      <c r="B125" s="263" t="s">
        <v>404</v>
      </c>
      <c r="C125" s="19" t="s">
        <v>149</v>
      </c>
      <c r="D125" s="33">
        <v>42041</v>
      </c>
      <c r="E125" s="333"/>
      <c r="F125" s="115" t="s">
        <v>206</v>
      </c>
      <c r="G125" s="354"/>
      <c r="H125" s="128" t="s">
        <v>54</v>
      </c>
      <c r="I125" s="7" t="s">
        <v>405</v>
      </c>
      <c r="J125" s="19">
        <v>42064</v>
      </c>
      <c r="K125" s="134">
        <f t="shared" si="119"/>
        <v>23</v>
      </c>
      <c r="L125" s="19">
        <v>42116</v>
      </c>
      <c r="M125" s="45">
        <f>IF(L125*J125&gt;0,L125-J125, "")</f>
        <v>52</v>
      </c>
      <c r="N125" s="134">
        <f t="shared" si="121"/>
        <v>75</v>
      </c>
      <c r="O125" s="115">
        <v>42123</v>
      </c>
      <c r="P125" s="134">
        <f>IF(O125*L125&gt;0,O125-L125,"" )</f>
        <v>7</v>
      </c>
      <c r="Q125" s="368"/>
      <c r="R125" s="382"/>
      <c r="S125" s="334"/>
      <c r="T125" s="222">
        <v>42172</v>
      </c>
      <c r="U125" s="45">
        <f t="shared" si="123"/>
        <v>18.714285714285715</v>
      </c>
      <c r="V125" s="45">
        <f t="shared" si="114"/>
        <v>8</v>
      </c>
      <c r="W125" s="45">
        <f t="shared" si="115"/>
        <v>7</v>
      </c>
      <c r="X125" s="41" t="str">
        <f t="shared" si="116"/>
        <v/>
      </c>
      <c r="Y125" s="161" t="s">
        <v>47</v>
      </c>
      <c r="Z125" s="28"/>
      <c r="AA125" s="248"/>
    </row>
    <row r="126" spans="1:27" s="8" customFormat="1">
      <c r="A126" s="289" t="s">
        <v>238</v>
      </c>
      <c r="B126" s="263" t="s">
        <v>281</v>
      </c>
      <c r="C126" s="19" t="s">
        <v>148</v>
      </c>
      <c r="D126" s="33">
        <v>42019</v>
      </c>
      <c r="E126" s="334"/>
      <c r="F126" s="19" t="s">
        <v>51</v>
      </c>
      <c r="G126" s="354"/>
      <c r="H126" s="128" t="s">
        <v>54</v>
      </c>
      <c r="I126" s="7" t="s">
        <v>189</v>
      </c>
      <c r="J126" s="19">
        <v>42062</v>
      </c>
      <c r="K126" s="134">
        <f t="shared" si="119"/>
        <v>43</v>
      </c>
      <c r="L126" s="19">
        <v>42110</v>
      </c>
      <c r="M126" s="45">
        <f>IF(L126*J126&gt;0,L126-J126, "")</f>
        <v>48</v>
      </c>
      <c r="N126" s="134">
        <f t="shared" si="121"/>
        <v>91</v>
      </c>
      <c r="O126" s="115">
        <v>42116</v>
      </c>
      <c r="P126" s="134">
        <f>IF(O126*L126&gt;0,O126-L126,"" )</f>
        <v>6</v>
      </c>
      <c r="Q126" s="368"/>
      <c r="R126" s="382"/>
      <c r="S126" s="334"/>
      <c r="T126" s="222">
        <v>42171</v>
      </c>
      <c r="U126" s="45">
        <f t="shared" si="123"/>
        <v>21.714285714285715</v>
      </c>
      <c r="V126" s="45">
        <f t="shared" ref="V126:V131" si="124">IF($T126*L126&gt;0,($T126-L126)/7,"" )</f>
        <v>8.7142857142857135</v>
      </c>
      <c r="W126" s="45">
        <f t="shared" ref="W126:W131" si="125">IF($T126*O126&gt;0,($T126-O126)/7,"" )</f>
        <v>7.8571428571428568</v>
      </c>
      <c r="X126" s="41" t="str">
        <f t="shared" ref="X126:X131" si="126">IF($T126*S126&gt;0,($T126-S126)/7, "")</f>
        <v/>
      </c>
      <c r="Y126" s="161" t="s">
        <v>47</v>
      </c>
      <c r="Z126" s="28"/>
      <c r="AA126" s="248"/>
    </row>
    <row r="127" spans="1:27" s="8" customFormat="1">
      <c r="A127" s="289" t="s">
        <v>237</v>
      </c>
      <c r="B127" s="263" t="s">
        <v>282</v>
      </c>
      <c r="C127" s="19" t="s">
        <v>154</v>
      </c>
      <c r="D127" s="33">
        <v>42003</v>
      </c>
      <c r="E127" s="334"/>
      <c r="F127" s="19" t="s">
        <v>169</v>
      </c>
      <c r="G127" s="354"/>
      <c r="H127" s="128" t="s">
        <v>54</v>
      </c>
      <c r="I127" s="7" t="s">
        <v>223</v>
      </c>
      <c r="J127" s="19">
        <v>42068</v>
      </c>
      <c r="K127" s="134">
        <f t="shared" si="119"/>
        <v>65</v>
      </c>
      <c r="L127" s="19">
        <v>42111</v>
      </c>
      <c r="M127" s="45">
        <f t="shared" ref="M127" si="127">IF(L127*J127&gt;0,L127-J127, "")</f>
        <v>43</v>
      </c>
      <c r="N127" s="134">
        <f t="shared" si="121"/>
        <v>108</v>
      </c>
      <c r="O127" s="115">
        <v>42116</v>
      </c>
      <c r="P127" s="134">
        <f t="shared" ref="P127" si="128">IF(O127*L127&gt;0,O127-L127,"" )</f>
        <v>5</v>
      </c>
      <c r="Q127" s="368"/>
      <c r="R127" s="382"/>
      <c r="S127" s="334"/>
      <c r="T127" s="222">
        <v>42171</v>
      </c>
      <c r="U127" s="45">
        <f t="shared" si="123"/>
        <v>24</v>
      </c>
      <c r="V127" s="45">
        <f t="shared" si="124"/>
        <v>8.5714285714285712</v>
      </c>
      <c r="W127" s="45">
        <f t="shared" si="125"/>
        <v>7.8571428571428568</v>
      </c>
      <c r="X127" s="41" t="str">
        <f t="shared" si="126"/>
        <v/>
      </c>
      <c r="Y127" s="161" t="s">
        <v>47</v>
      </c>
      <c r="Z127" s="28"/>
      <c r="AA127" s="248"/>
    </row>
    <row r="128" spans="1:27" s="8" customFormat="1">
      <c r="A128" s="289" t="s">
        <v>237</v>
      </c>
      <c r="B128" s="263" t="s">
        <v>97</v>
      </c>
      <c r="C128" s="19" t="s">
        <v>154</v>
      </c>
      <c r="D128" s="33">
        <v>41962</v>
      </c>
      <c r="E128" s="334"/>
      <c r="F128" s="19" t="s">
        <v>32</v>
      </c>
      <c r="G128" s="354"/>
      <c r="H128" s="128" t="s">
        <v>169</v>
      </c>
      <c r="I128" s="7" t="s">
        <v>158</v>
      </c>
      <c r="J128" s="19">
        <v>42046</v>
      </c>
      <c r="K128" s="134">
        <f t="shared" si="119"/>
        <v>84</v>
      </c>
      <c r="L128" s="19">
        <v>42096</v>
      </c>
      <c r="M128" s="45">
        <f>IF(L128*J128&gt;0,L128-J128, "")</f>
        <v>50</v>
      </c>
      <c r="N128" s="134">
        <f t="shared" si="121"/>
        <v>134</v>
      </c>
      <c r="O128" s="115">
        <v>42103</v>
      </c>
      <c r="P128" s="134">
        <f>IF(O128*L128&gt;0,O128-L128,"" )</f>
        <v>7</v>
      </c>
      <c r="Q128" s="368"/>
      <c r="R128" s="382"/>
      <c r="S128" s="334"/>
      <c r="T128" s="222">
        <v>42170</v>
      </c>
      <c r="U128" s="45">
        <f t="shared" si="123"/>
        <v>29.714285714285715</v>
      </c>
      <c r="V128" s="45">
        <f t="shared" si="124"/>
        <v>10.571428571428571</v>
      </c>
      <c r="W128" s="45">
        <f t="shared" si="125"/>
        <v>9.5714285714285712</v>
      </c>
      <c r="X128" s="41" t="str">
        <f t="shared" si="126"/>
        <v/>
      </c>
      <c r="Y128" s="161" t="s">
        <v>47</v>
      </c>
      <c r="Z128" s="28"/>
      <c r="AA128" s="248"/>
    </row>
    <row r="129" spans="1:27" s="8" customFormat="1">
      <c r="A129" s="289" t="s">
        <v>238</v>
      </c>
      <c r="B129" s="263" t="s">
        <v>296</v>
      </c>
      <c r="C129" s="258"/>
      <c r="D129" s="33">
        <v>41956</v>
      </c>
      <c r="E129" s="334"/>
      <c r="F129" s="19" t="s">
        <v>58</v>
      </c>
      <c r="G129" s="354"/>
      <c r="H129" s="128" t="s">
        <v>54</v>
      </c>
      <c r="I129" s="7" t="s">
        <v>180</v>
      </c>
      <c r="J129" s="19">
        <v>42059</v>
      </c>
      <c r="K129" s="134">
        <f t="shared" si="119"/>
        <v>103</v>
      </c>
      <c r="L129" s="19">
        <v>42102</v>
      </c>
      <c r="M129" s="45">
        <f>IF(L129*J129&gt;0,L129-J129, "")</f>
        <v>43</v>
      </c>
      <c r="N129" s="134">
        <f t="shared" si="121"/>
        <v>146</v>
      </c>
      <c r="O129" s="115">
        <v>42111</v>
      </c>
      <c r="P129" s="134">
        <f t="shared" ref="P129:P134" si="129">IF(O129*L129&gt;0,O129-L129,"" )</f>
        <v>9</v>
      </c>
      <c r="Q129" s="368"/>
      <c r="R129" s="382"/>
      <c r="S129" s="334"/>
      <c r="T129" s="222">
        <v>42165</v>
      </c>
      <c r="U129" s="45">
        <f t="shared" si="123"/>
        <v>29.857142857142858</v>
      </c>
      <c r="V129" s="45">
        <f t="shared" si="124"/>
        <v>9</v>
      </c>
      <c r="W129" s="45">
        <f t="shared" si="125"/>
        <v>7.7142857142857144</v>
      </c>
      <c r="X129" s="41" t="str">
        <f t="shared" si="126"/>
        <v/>
      </c>
      <c r="Y129" s="161" t="s">
        <v>47</v>
      </c>
      <c r="Z129" s="28"/>
      <c r="AA129" s="248"/>
    </row>
    <row r="130" spans="1:27" s="58" customFormat="1">
      <c r="A130" s="289" t="s">
        <v>222</v>
      </c>
      <c r="B130" s="263" t="s">
        <v>287</v>
      </c>
      <c r="C130" s="19" t="s">
        <v>149</v>
      </c>
      <c r="D130" s="33">
        <v>41964</v>
      </c>
      <c r="E130" s="334"/>
      <c r="F130" s="19" t="s">
        <v>46</v>
      </c>
      <c r="G130" s="354"/>
      <c r="H130" s="128" t="s">
        <v>169</v>
      </c>
      <c r="I130" s="7" t="s">
        <v>157</v>
      </c>
      <c r="J130" s="19">
        <v>42046</v>
      </c>
      <c r="K130" s="134">
        <f t="shared" ref="K130:K135" si="130">IF(J130*D130&gt;0,J130-D130, "")</f>
        <v>82</v>
      </c>
      <c r="L130" s="19">
        <v>42101</v>
      </c>
      <c r="M130" s="45">
        <f t="shared" ref="M130:M135" si="131">IF(L130*J130&gt;0,L130-J130, "")</f>
        <v>55</v>
      </c>
      <c r="N130" s="134">
        <f t="shared" ref="N130:N135" si="132">IF(L130*D130&gt;0,L130-D130,"" )</f>
        <v>137</v>
      </c>
      <c r="O130" s="115">
        <v>42107</v>
      </c>
      <c r="P130" s="134">
        <f t="shared" si="129"/>
        <v>6</v>
      </c>
      <c r="Q130" s="368"/>
      <c r="R130" s="382"/>
      <c r="S130" s="334"/>
      <c r="T130" s="222">
        <v>42165</v>
      </c>
      <c r="U130" s="45">
        <f t="shared" ref="U130:U135" si="133">IF(Z130&lt;&gt;"X",IF(($T130*D130&gt;0),($T130-D130)/7,""),"x")</f>
        <v>28.714285714285715</v>
      </c>
      <c r="V130" s="45">
        <f t="shared" si="124"/>
        <v>9.1428571428571423</v>
      </c>
      <c r="W130" s="45">
        <f t="shared" si="125"/>
        <v>8.2857142857142865</v>
      </c>
      <c r="X130" s="41" t="str">
        <f t="shared" si="126"/>
        <v/>
      </c>
      <c r="Y130" s="161" t="s">
        <v>47</v>
      </c>
      <c r="Z130" s="28"/>
      <c r="AA130" s="248"/>
    </row>
    <row r="131" spans="1:27" s="8" customFormat="1">
      <c r="A131" s="289" t="s">
        <v>222</v>
      </c>
      <c r="B131" s="263" t="s">
        <v>297</v>
      </c>
      <c r="C131" s="19" t="s">
        <v>160</v>
      </c>
      <c r="D131" s="33">
        <v>41943</v>
      </c>
      <c r="E131" s="334"/>
      <c r="F131" s="19" t="s">
        <v>32</v>
      </c>
      <c r="G131" s="354"/>
      <c r="H131" s="128" t="s">
        <v>169</v>
      </c>
      <c r="I131" s="7" t="s">
        <v>108</v>
      </c>
      <c r="J131" s="19">
        <v>42024</v>
      </c>
      <c r="K131" s="134">
        <f t="shared" si="130"/>
        <v>81</v>
      </c>
      <c r="L131" s="19">
        <v>42101</v>
      </c>
      <c r="M131" s="45">
        <f t="shared" si="131"/>
        <v>77</v>
      </c>
      <c r="N131" s="134">
        <f t="shared" si="132"/>
        <v>158</v>
      </c>
      <c r="O131" s="115">
        <v>42109</v>
      </c>
      <c r="P131" s="134">
        <f t="shared" si="129"/>
        <v>8</v>
      </c>
      <c r="Q131" s="368"/>
      <c r="R131" s="382"/>
      <c r="S131" s="334"/>
      <c r="T131" s="222">
        <v>42164</v>
      </c>
      <c r="U131" s="45">
        <f t="shared" si="133"/>
        <v>31.571428571428573</v>
      </c>
      <c r="V131" s="45">
        <f t="shared" si="124"/>
        <v>9</v>
      </c>
      <c r="W131" s="45">
        <f t="shared" si="125"/>
        <v>7.8571428571428568</v>
      </c>
      <c r="X131" s="41" t="str">
        <f t="shared" si="126"/>
        <v/>
      </c>
      <c r="Y131" s="161" t="s">
        <v>47</v>
      </c>
      <c r="Z131" s="28"/>
      <c r="AA131" s="248"/>
    </row>
    <row r="132" spans="1:27" s="8" customFormat="1">
      <c r="A132" s="288" t="s">
        <v>222</v>
      </c>
      <c r="B132" s="265" t="s">
        <v>300</v>
      </c>
      <c r="C132" s="59" t="s">
        <v>152</v>
      </c>
      <c r="D132" s="61">
        <v>42037</v>
      </c>
      <c r="E132" s="338"/>
      <c r="F132" s="59" t="s">
        <v>46</v>
      </c>
      <c r="G132" s="356"/>
      <c r="H132" s="127" t="s">
        <v>169</v>
      </c>
      <c r="I132" s="57" t="s">
        <v>234</v>
      </c>
      <c r="J132" s="59">
        <v>42037</v>
      </c>
      <c r="K132" s="206">
        <f t="shared" si="130"/>
        <v>0</v>
      </c>
      <c r="L132" s="59">
        <v>42092</v>
      </c>
      <c r="M132" s="48">
        <f t="shared" si="131"/>
        <v>55</v>
      </c>
      <c r="N132" s="135">
        <f t="shared" si="132"/>
        <v>55</v>
      </c>
      <c r="O132" s="116">
        <v>42096</v>
      </c>
      <c r="P132" s="135">
        <f t="shared" si="129"/>
        <v>4</v>
      </c>
      <c r="Q132" s="371"/>
      <c r="R132" s="386"/>
      <c r="S132" s="338"/>
      <c r="T132" s="223">
        <v>42164</v>
      </c>
      <c r="U132" s="48">
        <f t="shared" si="133"/>
        <v>18.142857142857142</v>
      </c>
      <c r="V132" s="48">
        <f t="shared" ref="V132:V140" si="134">IF($T132*L132&gt;0,($T132-L132)/7,"" )</f>
        <v>10.285714285714286</v>
      </c>
      <c r="W132" s="48">
        <f t="shared" ref="W132:W140" si="135">IF($T132*O132&gt;0,($T132-O132)/7,"" )</f>
        <v>9.7142857142857135</v>
      </c>
      <c r="X132" s="41" t="str">
        <f t="shared" ref="X132:X140" si="136">IF($T132*S132&gt;0,($T132-S132)/7, "")</f>
        <v/>
      </c>
      <c r="Y132" s="160" t="s">
        <v>31</v>
      </c>
      <c r="Z132" s="60"/>
      <c r="AA132" s="249"/>
    </row>
    <row r="133" spans="1:27" s="58" customFormat="1">
      <c r="A133" s="289" t="s">
        <v>237</v>
      </c>
      <c r="B133" s="263" t="s">
        <v>477</v>
      </c>
      <c r="C133" s="19" t="s">
        <v>154</v>
      </c>
      <c r="D133" s="33">
        <v>42062</v>
      </c>
      <c r="E133" s="334"/>
      <c r="F133" s="19" t="s">
        <v>54</v>
      </c>
      <c r="G133" s="354"/>
      <c r="H133" s="128" t="s">
        <v>54</v>
      </c>
      <c r="I133" s="7" t="s">
        <v>478</v>
      </c>
      <c r="J133" s="255"/>
      <c r="K133" s="134" t="str">
        <f t="shared" si="130"/>
        <v/>
      </c>
      <c r="L133" s="255"/>
      <c r="M133" s="45" t="str">
        <f t="shared" si="131"/>
        <v/>
      </c>
      <c r="N133" s="134" t="str">
        <f t="shared" si="132"/>
        <v/>
      </c>
      <c r="O133" s="115">
        <v>42115</v>
      </c>
      <c r="P133" s="134" t="str">
        <f t="shared" si="129"/>
        <v/>
      </c>
      <c r="Q133" s="368"/>
      <c r="R133" s="382"/>
      <c r="S133" s="334"/>
      <c r="T133" s="222">
        <v>42164</v>
      </c>
      <c r="U133" s="45">
        <f t="shared" si="133"/>
        <v>14.571428571428571</v>
      </c>
      <c r="V133" s="45" t="str">
        <f t="shared" si="134"/>
        <v/>
      </c>
      <c r="W133" s="45">
        <f t="shared" si="135"/>
        <v>7</v>
      </c>
      <c r="X133" s="41" t="str">
        <f t="shared" si="136"/>
        <v/>
      </c>
      <c r="Y133" s="161" t="s">
        <v>47</v>
      </c>
      <c r="Z133" s="28"/>
      <c r="AA133" s="248"/>
    </row>
    <row r="134" spans="1:27" s="58" customFormat="1">
      <c r="A134" s="289" t="s">
        <v>237</v>
      </c>
      <c r="B134" s="263" t="s">
        <v>292</v>
      </c>
      <c r="C134" s="258"/>
      <c r="D134" s="33">
        <v>41961</v>
      </c>
      <c r="E134" s="334"/>
      <c r="F134" s="19" t="s">
        <v>169</v>
      </c>
      <c r="G134" s="354"/>
      <c r="H134" s="128" t="s">
        <v>206</v>
      </c>
      <c r="I134" s="7" t="s">
        <v>129</v>
      </c>
      <c r="J134" s="19">
        <v>42051</v>
      </c>
      <c r="K134" s="134">
        <f t="shared" si="130"/>
        <v>90</v>
      </c>
      <c r="L134" s="19">
        <v>42096</v>
      </c>
      <c r="M134" s="45">
        <f t="shared" si="131"/>
        <v>45</v>
      </c>
      <c r="N134" s="134">
        <f t="shared" si="132"/>
        <v>135</v>
      </c>
      <c r="O134" s="115">
        <v>42102</v>
      </c>
      <c r="P134" s="134">
        <f t="shared" si="129"/>
        <v>6</v>
      </c>
      <c r="Q134" s="368"/>
      <c r="R134" s="385"/>
      <c r="S134" s="334"/>
      <c r="T134" s="222">
        <v>42164</v>
      </c>
      <c r="U134" s="45">
        <f t="shared" si="133"/>
        <v>29</v>
      </c>
      <c r="V134" s="45">
        <f t="shared" si="134"/>
        <v>9.7142857142857135</v>
      </c>
      <c r="W134" s="45">
        <f t="shared" si="135"/>
        <v>8.8571428571428577</v>
      </c>
      <c r="X134" s="41" t="str">
        <f t="shared" si="136"/>
        <v/>
      </c>
      <c r="Y134" s="161" t="s">
        <v>47</v>
      </c>
      <c r="Z134" s="28"/>
      <c r="AA134" s="248"/>
    </row>
    <row r="135" spans="1:27" s="8" customFormat="1">
      <c r="A135" s="288" t="s">
        <v>222</v>
      </c>
      <c r="B135" s="265" t="s">
        <v>274</v>
      </c>
      <c r="C135" s="59" t="s">
        <v>147</v>
      </c>
      <c r="D135" s="61">
        <v>42045</v>
      </c>
      <c r="E135" s="336"/>
      <c r="F135" s="116" t="s">
        <v>32</v>
      </c>
      <c r="G135" s="356"/>
      <c r="H135" s="127" t="s">
        <v>169</v>
      </c>
      <c r="I135" s="57" t="s">
        <v>165</v>
      </c>
      <c r="J135" s="59">
        <v>42052</v>
      </c>
      <c r="K135" s="135">
        <f t="shared" si="130"/>
        <v>7</v>
      </c>
      <c r="L135" s="59">
        <v>42103</v>
      </c>
      <c r="M135" s="48">
        <f t="shared" si="131"/>
        <v>51</v>
      </c>
      <c r="N135" s="135">
        <f t="shared" si="132"/>
        <v>58</v>
      </c>
      <c r="O135" s="116">
        <v>42110</v>
      </c>
      <c r="P135" s="135">
        <f t="shared" ref="P135" si="137">IF(O135*L135&gt;0,O135-L135,"" )</f>
        <v>7</v>
      </c>
      <c r="Q135" s="369"/>
      <c r="R135" s="382"/>
      <c r="S135" s="338"/>
      <c r="T135" s="223">
        <v>42163</v>
      </c>
      <c r="U135" s="48">
        <f t="shared" si="133"/>
        <v>16.857142857142858</v>
      </c>
      <c r="V135" s="48">
        <f t="shared" si="134"/>
        <v>8.5714285714285712</v>
      </c>
      <c r="W135" s="48">
        <f t="shared" si="135"/>
        <v>7.5714285714285712</v>
      </c>
      <c r="X135" s="41" t="str">
        <f t="shared" si="136"/>
        <v/>
      </c>
      <c r="Y135" s="160" t="s">
        <v>31</v>
      </c>
      <c r="Z135" s="60"/>
      <c r="AA135" s="249"/>
    </row>
    <row r="136" spans="1:27" s="8" customFormat="1">
      <c r="A136" s="288" t="s">
        <v>237</v>
      </c>
      <c r="B136" s="265" t="s">
        <v>278</v>
      </c>
      <c r="C136" s="59" t="s">
        <v>154</v>
      </c>
      <c r="D136" s="61">
        <v>42039</v>
      </c>
      <c r="E136" s="338"/>
      <c r="F136" s="59" t="s">
        <v>46</v>
      </c>
      <c r="G136" s="356"/>
      <c r="H136" s="127" t="s">
        <v>169</v>
      </c>
      <c r="I136" s="57" t="s">
        <v>144</v>
      </c>
      <c r="J136" s="59">
        <v>42044</v>
      </c>
      <c r="K136" s="206">
        <f t="shared" ref="K136:K141" si="138">IF(J136*D136&gt;0,J136-D136, "")</f>
        <v>5</v>
      </c>
      <c r="L136" s="59">
        <v>42094</v>
      </c>
      <c r="M136" s="48">
        <f t="shared" ref="M136" si="139">IF(L136*J136&gt;0,L136-J136, "")</f>
        <v>50</v>
      </c>
      <c r="N136" s="135">
        <f t="shared" ref="N136:N141" si="140">IF(L136*D136&gt;0,L136-D136,"" )</f>
        <v>55</v>
      </c>
      <c r="O136" s="116">
        <v>42097</v>
      </c>
      <c r="P136" s="135">
        <f t="shared" ref="P136" si="141">IF(O136*L136&gt;0,O136-L136,"" )</f>
        <v>3</v>
      </c>
      <c r="Q136" s="371"/>
      <c r="R136" s="386"/>
      <c r="S136" s="338"/>
      <c r="T136" s="223">
        <v>42163</v>
      </c>
      <c r="U136" s="48">
        <f t="shared" ref="U136:U141" si="142">IF(Z136&lt;&gt;"X",IF(($T136*D136&gt;0),($T136-D136)/7,""),"x")</f>
        <v>17.714285714285715</v>
      </c>
      <c r="V136" s="48">
        <f t="shared" si="134"/>
        <v>9.8571428571428577</v>
      </c>
      <c r="W136" s="48">
        <f t="shared" si="135"/>
        <v>9.4285714285714288</v>
      </c>
      <c r="X136" s="41" t="str">
        <f t="shared" si="136"/>
        <v/>
      </c>
      <c r="Y136" s="160" t="s">
        <v>31</v>
      </c>
      <c r="Z136" s="60"/>
      <c r="AA136" s="249" t="s">
        <v>424</v>
      </c>
    </row>
    <row r="137" spans="1:27" s="8" customFormat="1">
      <c r="A137" s="289" t="s">
        <v>222</v>
      </c>
      <c r="B137" s="263" t="s">
        <v>393</v>
      </c>
      <c r="C137" s="19" t="s">
        <v>147</v>
      </c>
      <c r="D137" s="33">
        <v>41987</v>
      </c>
      <c r="E137" s="333"/>
      <c r="F137" s="115" t="s">
        <v>169</v>
      </c>
      <c r="G137" s="354"/>
      <c r="H137" s="128" t="s">
        <v>169</v>
      </c>
      <c r="I137" s="7" t="s">
        <v>394</v>
      </c>
      <c r="J137" s="19">
        <v>42060</v>
      </c>
      <c r="K137" s="134">
        <f t="shared" si="138"/>
        <v>73</v>
      </c>
      <c r="L137" s="19">
        <v>42103</v>
      </c>
      <c r="M137" s="45">
        <f t="shared" ref="M137" si="143">IF(L137*J137&gt;0,L137-J137, "")</f>
        <v>43</v>
      </c>
      <c r="N137" s="134">
        <f t="shared" si="140"/>
        <v>116</v>
      </c>
      <c r="O137" s="115">
        <v>42109</v>
      </c>
      <c r="P137" s="134">
        <f>IF(O137*L137&gt;0,O137-L137,"" )</f>
        <v>6</v>
      </c>
      <c r="Q137" s="368"/>
      <c r="R137" s="382"/>
      <c r="S137" s="334"/>
      <c r="T137" s="222">
        <v>42163</v>
      </c>
      <c r="U137" s="45">
        <f t="shared" si="142"/>
        <v>25.142857142857142</v>
      </c>
      <c r="V137" s="45">
        <f t="shared" si="134"/>
        <v>8.5714285714285712</v>
      </c>
      <c r="W137" s="45">
        <f t="shared" si="135"/>
        <v>7.7142857142857144</v>
      </c>
      <c r="X137" s="41" t="str">
        <f t="shared" si="136"/>
        <v/>
      </c>
      <c r="Y137" s="161" t="s">
        <v>47</v>
      </c>
      <c r="Z137" s="28"/>
      <c r="AA137" s="248"/>
    </row>
    <row r="138" spans="1:27" s="8" customFormat="1">
      <c r="A138" s="289" t="s">
        <v>222</v>
      </c>
      <c r="B138" s="263" t="s">
        <v>295</v>
      </c>
      <c r="C138" s="65" t="s">
        <v>149</v>
      </c>
      <c r="D138" s="33">
        <v>41956</v>
      </c>
      <c r="E138" s="334"/>
      <c r="F138" s="19" t="s">
        <v>32</v>
      </c>
      <c r="G138" s="354"/>
      <c r="H138" s="128" t="s">
        <v>169</v>
      </c>
      <c r="I138" s="7" t="s">
        <v>215</v>
      </c>
      <c r="J138" s="19">
        <v>42054</v>
      </c>
      <c r="K138" s="134">
        <f t="shared" si="138"/>
        <v>98</v>
      </c>
      <c r="L138" s="19">
        <v>42101</v>
      </c>
      <c r="M138" s="45">
        <f t="shared" ref="M138" si="144">IF(L138*J138&gt;0,L138-J138, "")</f>
        <v>47</v>
      </c>
      <c r="N138" s="134">
        <f t="shared" si="140"/>
        <v>145</v>
      </c>
      <c r="O138" s="115">
        <v>42105</v>
      </c>
      <c r="P138" s="134">
        <f t="shared" ref="P138" si="145">IF(O138*L138&gt;0,O138-L138,"" )</f>
        <v>4</v>
      </c>
      <c r="Q138" s="368"/>
      <c r="R138" s="382"/>
      <c r="S138" s="334"/>
      <c r="T138" s="222">
        <v>42161</v>
      </c>
      <c r="U138" s="45">
        <f t="shared" si="142"/>
        <v>29.285714285714285</v>
      </c>
      <c r="V138" s="45">
        <f t="shared" si="134"/>
        <v>8.5714285714285712</v>
      </c>
      <c r="W138" s="45">
        <f t="shared" si="135"/>
        <v>8</v>
      </c>
      <c r="X138" s="41" t="str">
        <f t="shared" si="136"/>
        <v/>
      </c>
      <c r="Y138" s="163" t="s">
        <v>47</v>
      </c>
      <c r="Z138" s="177"/>
      <c r="AA138" s="248"/>
    </row>
    <row r="139" spans="1:27" s="8" customFormat="1">
      <c r="A139" s="289" t="s">
        <v>222</v>
      </c>
      <c r="B139" s="263" t="s">
        <v>289</v>
      </c>
      <c r="C139" s="19" t="s">
        <v>152</v>
      </c>
      <c r="D139" s="33">
        <v>41963</v>
      </c>
      <c r="E139" s="334">
        <v>41950</v>
      </c>
      <c r="F139" s="19" t="s">
        <v>51</v>
      </c>
      <c r="G139" s="354"/>
      <c r="H139" s="128" t="s">
        <v>169</v>
      </c>
      <c r="I139" s="7" t="s">
        <v>162</v>
      </c>
      <c r="J139" s="19">
        <v>42046</v>
      </c>
      <c r="K139" s="134">
        <f t="shared" si="138"/>
        <v>83</v>
      </c>
      <c r="L139" s="19">
        <v>42101</v>
      </c>
      <c r="M139" s="45">
        <f>IF(L139*J139&gt;0,L139-J139, "")</f>
        <v>55</v>
      </c>
      <c r="N139" s="134">
        <f t="shared" si="140"/>
        <v>138</v>
      </c>
      <c r="O139" s="115">
        <v>42104</v>
      </c>
      <c r="P139" s="134">
        <f>IF(O139*L139&gt;0,O139-L139,"" )</f>
        <v>3</v>
      </c>
      <c r="Q139" s="368"/>
      <c r="R139" s="382"/>
      <c r="S139" s="334"/>
      <c r="T139" s="222">
        <v>42160</v>
      </c>
      <c r="U139" s="45">
        <f t="shared" si="142"/>
        <v>28.142857142857142</v>
      </c>
      <c r="V139" s="45">
        <f t="shared" si="134"/>
        <v>8.4285714285714288</v>
      </c>
      <c r="W139" s="45">
        <f t="shared" si="135"/>
        <v>8</v>
      </c>
      <c r="X139" s="41" t="str">
        <f t="shared" si="136"/>
        <v/>
      </c>
      <c r="Y139" s="161" t="s">
        <v>47</v>
      </c>
      <c r="Z139" s="28"/>
      <c r="AA139" s="248"/>
    </row>
    <row r="140" spans="1:27" s="8" customFormat="1">
      <c r="A140" s="289" t="s">
        <v>222</v>
      </c>
      <c r="B140" s="263" t="s">
        <v>310</v>
      </c>
      <c r="C140" s="19" t="s">
        <v>147</v>
      </c>
      <c r="D140" s="33">
        <v>41942</v>
      </c>
      <c r="E140" s="334"/>
      <c r="F140" s="19" t="s">
        <v>32</v>
      </c>
      <c r="G140" s="354"/>
      <c r="H140" s="128" t="s">
        <v>169</v>
      </c>
      <c r="I140" s="7" t="s">
        <v>100</v>
      </c>
      <c r="J140" s="19">
        <v>42012</v>
      </c>
      <c r="K140" s="134">
        <f t="shared" si="138"/>
        <v>70</v>
      </c>
      <c r="L140" s="19">
        <v>42089</v>
      </c>
      <c r="M140" s="45">
        <f t="shared" ref="M140" si="146">IF(L140*J140&gt;0,L140-J140, "")</f>
        <v>77</v>
      </c>
      <c r="N140" s="134">
        <f t="shared" si="140"/>
        <v>147</v>
      </c>
      <c r="O140" s="115">
        <v>42098</v>
      </c>
      <c r="P140" s="134">
        <f t="shared" ref="P140" si="147">IF(O140*L140&gt;0,O140-L140,"" )</f>
        <v>9</v>
      </c>
      <c r="Q140" s="371" t="s">
        <v>395</v>
      </c>
      <c r="R140" s="386" t="s">
        <v>396</v>
      </c>
      <c r="S140" s="334"/>
      <c r="T140" s="222">
        <v>42160</v>
      </c>
      <c r="U140" s="45">
        <f t="shared" si="142"/>
        <v>31.142857142857142</v>
      </c>
      <c r="V140" s="45">
        <f t="shared" si="134"/>
        <v>10.142857142857142</v>
      </c>
      <c r="W140" s="45">
        <f t="shared" si="135"/>
        <v>8.8571428571428577</v>
      </c>
      <c r="X140" s="41" t="str">
        <f t="shared" si="136"/>
        <v/>
      </c>
      <c r="Y140" s="161" t="s">
        <v>47</v>
      </c>
      <c r="Z140" s="28"/>
      <c r="AA140" s="248" t="s">
        <v>429</v>
      </c>
    </row>
    <row r="141" spans="1:27" s="8" customFormat="1">
      <c r="A141" s="289" t="s">
        <v>222</v>
      </c>
      <c r="B141" s="263" t="s">
        <v>306</v>
      </c>
      <c r="C141" s="19" t="s">
        <v>147</v>
      </c>
      <c r="D141" s="33">
        <v>41954</v>
      </c>
      <c r="E141" s="334">
        <v>41966</v>
      </c>
      <c r="F141" s="19" t="s">
        <v>46</v>
      </c>
      <c r="G141" s="354"/>
      <c r="H141" s="128" t="s">
        <v>169</v>
      </c>
      <c r="I141" s="7" t="s">
        <v>122</v>
      </c>
      <c r="J141" s="19">
        <v>42040</v>
      </c>
      <c r="K141" s="134">
        <f t="shared" si="138"/>
        <v>86</v>
      </c>
      <c r="L141" s="19">
        <v>42089</v>
      </c>
      <c r="M141" s="45">
        <f>IF(L141*J141&gt;0,L141-J141, "")</f>
        <v>49</v>
      </c>
      <c r="N141" s="134">
        <f t="shared" si="140"/>
        <v>135</v>
      </c>
      <c r="O141" s="115">
        <v>42102</v>
      </c>
      <c r="P141" s="134">
        <f>IF(O141*L141&gt;0,O141-L141,"" )</f>
        <v>13</v>
      </c>
      <c r="Q141" s="368"/>
      <c r="R141" s="382"/>
      <c r="S141" s="334"/>
      <c r="T141" s="222">
        <v>42159</v>
      </c>
      <c r="U141" s="45">
        <f t="shared" si="142"/>
        <v>29.285714285714285</v>
      </c>
      <c r="V141" s="45">
        <f t="shared" ref="V141:V146" si="148">IF($T141*L141&gt;0,($T141-L141)/7,"" )</f>
        <v>10</v>
      </c>
      <c r="W141" s="45">
        <f t="shared" ref="W141:W146" si="149">IF($T141*O141&gt;0,($T141-O141)/7,"" )</f>
        <v>8.1428571428571423</v>
      </c>
      <c r="X141" s="41" t="str">
        <f t="shared" ref="X141:X146" si="150">IF($T141*S141&gt;0,($T141-S141)/7, "")</f>
        <v/>
      </c>
      <c r="Y141" s="161" t="s">
        <v>47</v>
      </c>
      <c r="Z141" s="28"/>
      <c r="AA141" s="248" t="s">
        <v>484</v>
      </c>
    </row>
    <row r="142" spans="1:27" s="8" customFormat="1">
      <c r="A142" s="289" t="s">
        <v>222</v>
      </c>
      <c r="B142" s="263" t="s">
        <v>283</v>
      </c>
      <c r="C142" s="19" t="s">
        <v>149</v>
      </c>
      <c r="D142" s="33">
        <v>41984</v>
      </c>
      <c r="E142" s="334">
        <v>41984</v>
      </c>
      <c r="F142" s="19" t="s">
        <v>46</v>
      </c>
      <c r="G142" s="354">
        <v>41985</v>
      </c>
      <c r="H142" s="128" t="s">
        <v>169</v>
      </c>
      <c r="I142" s="7" t="s">
        <v>165</v>
      </c>
      <c r="J142" s="19">
        <v>42051</v>
      </c>
      <c r="K142" s="134">
        <f t="shared" ref="K142:K173" si="151">IF(J142*D142&gt;0,J142-D142, "")</f>
        <v>67</v>
      </c>
      <c r="L142" s="19">
        <v>42096</v>
      </c>
      <c r="M142" s="45">
        <f>IF(L142*J142&gt;0,L142-J142, "")</f>
        <v>45</v>
      </c>
      <c r="N142" s="134">
        <f t="shared" ref="N142:N173" si="152">IF(L142*D142&gt;0,L142-D142,"" )</f>
        <v>112</v>
      </c>
      <c r="O142" s="115">
        <v>42104</v>
      </c>
      <c r="P142" s="134">
        <f>IF(O142*L142&gt;0,O142-L142,"" )</f>
        <v>8</v>
      </c>
      <c r="Q142" s="368"/>
      <c r="R142" s="382"/>
      <c r="S142" s="334"/>
      <c r="T142" s="222">
        <v>42157</v>
      </c>
      <c r="U142" s="45">
        <f t="shared" ref="U142:U173" si="153">IF(Z142&lt;&gt;"X",IF(($T142*D142&gt;0),($T142-D142)/7,""),"x")</f>
        <v>24.714285714285715</v>
      </c>
      <c r="V142" s="45">
        <f t="shared" si="148"/>
        <v>8.7142857142857135</v>
      </c>
      <c r="W142" s="45">
        <f t="shared" si="149"/>
        <v>7.5714285714285712</v>
      </c>
      <c r="X142" s="41" t="str">
        <f t="shared" si="150"/>
        <v/>
      </c>
      <c r="Y142" s="161" t="s">
        <v>47</v>
      </c>
      <c r="Z142" s="28"/>
      <c r="AA142" s="248"/>
    </row>
    <row r="143" spans="1:27" s="8" customFormat="1">
      <c r="A143" s="289" t="s">
        <v>222</v>
      </c>
      <c r="B143" s="263" t="s">
        <v>398</v>
      </c>
      <c r="C143" s="19" t="s">
        <v>147</v>
      </c>
      <c r="D143" s="33">
        <v>41956</v>
      </c>
      <c r="E143" s="333"/>
      <c r="F143" s="115" t="s">
        <v>46</v>
      </c>
      <c r="G143" s="354">
        <v>41957</v>
      </c>
      <c r="H143" s="128" t="s">
        <v>169</v>
      </c>
      <c r="I143" s="7" t="s">
        <v>397</v>
      </c>
      <c r="J143" s="19">
        <v>42025</v>
      </c>
      <c r="K143" s="134">
        <f t="shared" si="151"/>
        <v>69</v>
      </c>
      <c r="L143" s="19">
        <v>42094</v>
      </c>
      <c r="M143" s="45">
        <f t="shared" ref="M143" si="154">IF(L143*J143&gt;0,L143-J143, "")</f>
        <v>69</v>
      </c>
      <c r="N143" s="134">
        <f t="shared" si="152"/>
        <v>138</v>
      </c>
      <c r="O143" s="115">
        <v>42101</v>
      </c>
      <c r="P143" s="134">
        <f>IF(O143*L143&gt;0,O143-L143,"" )</f>
        <v>7</v>
      </c>
      <c r="Q143" s="371" t="s">
        <v>184</v>
      </c>
      <c r="R143" s="386" t="s">
        <v>391</v>
      </c>
      <c r="S143" s="334"/>
      <c r="T143" s="222">
        <v>42156</v>
      </c>
      <c r="U143" s="45">
        <f t="shared" si="153"/>
        <v>28.571428571428573</v>
      </c>
      <c r="V143" s="45">
        <f t="shared" si="148"/>
        <v>8.8571428571428577</v>
      </c>
      <c r="W143" s="45">
        <f t="shared" si="149"/>
        <v>7.8571428571428568</v>
      </c>
      <c r="X143" s="41" t="str">
        <f t="shared" si="150"/>
        <v/>
      </c>
      <c r="Y143" s="161" t="s">
        <v>47</v>
      </c>
      <c r="Z143" s="28"/>
      <c r="AA143" s="248"/>
    </row>
    <row r="144" spans="1:27" s="8" customFormat="1">
      <c r="A144" s="289" t="s">
        <v>222</v>
      </c>
      <c r="B144" s="263" t="s">
        <v>298</v>
      </c>
      <c r="C144" s="19" t="s">
        <v>160</v>
      </c>
      <c r="D144" s="33">
        <v>41937</v>
      </c>
      <c r="E144" s="334"/>
      <c r="F144" s="7" t="s">
        <v>41</v>
      </c>
      <c r="G144" s="354">
        <v>41956</v>
      </c>
      <c r="H144" s="128" t="s">
        <v>169</v>
      </c>
      <c r="I144" s="7" t="s">
        <v>84</v>
      </c>
      <c r="J144" s="19">
        <v>42002</v>
      </c>
      <c r="K144" s="134">
        <f t="shared" si="151"/>
        <v>65</v>
      </c>
      <c r="L144" s="19">
        <v>42093</v>
      </c>
      <c r="M144" s="45">
        <f>IF(L144*J144&gt;0,L144-J144, "")</f>
        <v>91</v>
      </c>
      <c r="N144" s="134">
        <f t="shared" si="152"/>
        <v>156</v>
      </c>
      <c r="O144" s="115">
        <v>42096</v>
      </c>
      <c r="P144" s="134">
        <f>IF(O144*L144&gt;0,O144-L144,"" )</f>
        <v>3</v>
      </c>
      <c r="Q144" s="371" t="s">
        <v>395</v>
      </c>
      <c r="R144" s="386" t="s">
        <v>396</v>
      </c>
      <c r="S144" s="334"/>
      <c r="T144" s="222">
        <v>42153</v>
      </c>
      <c r="U144" s="45">
        <f t="shared" si="153"/>
        <v>30.857142857142858</v>
      </c>
      <c r="V144" s="45">
        <f t="shared" si="148"/>
        <v>8.5714285714285712</v>
      </c>
      <c r="W144" s="45">
        <f t="shared" si="149"/>
        <v>8.1428571428571423</v>
      </c>
      <c r="X144" s="41" t="str">
        <f t="shared" si="150"/>
        <v/>
      </c>
      <c r="Y144" s="161" t="s">
        <v>47</v>
      </c>
      <c r="Z144" s="28"/>
      <c r="AA144" s="248"/>
    </row>
    <row r="145" spans="1:27" s="8" customFormat="1">
      <c r="A145" s="289" t="s">
        <v>222</v>
      </c>
      <c r="B145" s="263" t="s">
        <v>294</v>
      </c>
      <c r="C145" s="19" t="s">
        <v>149</v>
      </c>
      <c r="D145" s="33">
        <v>41957</v>
      </c>
      <c r="E145" s="334">
        <v>41950</v>
      </c>
      <c r="F145" s="19" t="s">
        <v>46</v>
      </c>
      <c r="G145" s="354">
        <v>41958</v>
      </c>
      <c r="H145" s="128" t="s">
        <v>169</v>
      </c>
      <c r="I145" s="7" t="s">
        <v>144</v>
      </c>
      <c r="J145" s="19">
        <v>42044</v>
      </c>
      <c r="K145" s="134">
        <f t="shared" si="151"/>
        <v>87</v>
      </c>
      <c r="L145" s="19">
        <v>42095</v>
      </c>
      <c r="M145" s="45">
        <f>IF(L145*J145&gt;0,L145-J145, "")</f>
        <v>51</v>
      </c>
      <c r="N145" s="134">
        <f t="shared" si="152"/>
        <v>138</v>
      </c>
      <c r="O145" s="115">
        <v>42101</v>
      </c>
      <c r="P145" s="134">
        <f t="shared" ref="P145:P150" si="155">IF(O145*L145&gt;0,O145-L145,"" )</f>
        <v>6</v>
      </c>
      <c r="Q145" s="371" t="s">
        <v>184</v>
      </c>
      <c r="R145" s="386" t="s">
        <v>391</v>
      </c>
      <c r="S145" s="334"/>
      <c r="T145" s="222">
        <v>42152</v>
      </c>
      <c r="U145" s="45">
        <f t="shared" si="153"/>
        <v>27.857142857142858</v>
      </c>
      <c r="V145" s="45">
        <f t="shared" si="148"/>
        <v>8.1428571428571423</v>
      </c>
      <c r="W145" s="45">
        <f t="shared" si="149"/>
        <v>7.2857142857142856</v>
      </c>
      <c r="X145" s="41" t="str">
        <f t="shared" si="150"/>
        <v/>
      </c>
      <c r="Y145" s="161" t="s">
        <v>47</v>
      </c>
      <c r="Z145" s="28"/>
      <c r="AA145" s="248"/>
    </row>
    <row r="146" spans="1:27" s="8" customFormat="1">
      <c r="A146" s="289" t="s">
        <v>222</v>
      </c>
      <c r="B146" s="263" t="s">
        <v>290</v>
      </c>
      <c r="C146" s="300" t="s">
        <v>147</v>
      </c>
      <c r="D146" s="33">
        <v>41962</v>
      </c>
      <c r="E146" s="334"/>
      <c r="F146" s="19" t="s">
        <v>74</v>
      </c>
      <c r="G146" s="354"/>
      <c r="H146" s="128" t="s">
        <v>169</v>
      </c>
      <c r="I146" s="7" t="s">
        <v>109</v>
      </c>
      <c r="J146" s="19">
        <v>42023</v>
      </c>
      <c r="K146" s="134">
        <f t="shared" si="151"/>
        <v>61</v>
      </c>
      <c r="L146" s="19">
        <v>42095</v>
      </c>
      <c r="M146" s="45">
        <f>IF(L146*J146&gt;0,L146-J146, "")</f>
        <v>72</v>
      </c>
      <c r="N146" s="134">
        <f t="shared" si="152"/>
        <v>133</v>
      </c>
      <c r="O146" s="115">
        <v>42102</v>
      </c>
      <c r="P146" s="134">
        <f t="shared" si="155"/>
        <v>7</v>
      </c>
      <c r="Q146" s="368"/>
      <c r="R146" s="382"/>
      <c r="S146" s="334"/>
      <c r="T146" s="222">
        <v>42151</v>
      </c>
      <c r="U146" s="45">
        <f t="shared" si="153"/>
        <v>27</v>
      </c>
      <c r="V146" s="45">
        <f t="shared" si="148"/>
        <v>8</v>
      </c>
      <c r="W146" s="45">
        <f t="shared" si="149"/>
        <v>7</v>
      </c>
      <c r="X146" s="41" t="str">
        <f t="shared" si="150"/>
        <v/>
      </c>
      <c r="Y146" s="163" t="s">
        <v>91</v>
      </c>
      <c r="Z146" s="178"/>
      <c r="AA146" s="248"/>
    </row>
    <row r="147" spans="1:27" s="92" customFormat="1">
      <c r="A147" s="289" t="s">
        <v>237</v>
      </c>
      <c r="B147" s="263" t="s">
        <v>301</v>
      </c>
      <c r="C147" s="19" t="s">
        <v>154</v>
      </c>
      <c r="D147" s="33">
        <v>41957</v>
      </c>
      <c r="E147" s="334"/>
      <c r="F147" s="19" t="s">
        <v>32</v>
      </c>
      <c r="G147" s="354">
        <v>41957</v>
      </c>
      <c r="H147" s="128" t="s">
        <v>169</v>
      </c>
      <c r="I147" s="7" t="s">
        <v>105</v>
      </c>
      <c r="J147" s="19">
        <v>42016</v>
      </c>
      <c r="K147" s="134">
        <f t="shared" si="151"/>
        <v>59</v>
      </c>
      <c r="L147" s="19">
        <v>42091</v>
      </c>
      <c r="M147" s="45">
        <f t="shared" ref="M147:M156" si="156">IF(L147*J147&gt;0,L147-J147, "")</f>
        <v>75</v>
      </c>
      <c r="N147" s="134">
        <f t="shared" si="152"/>
        <v>134</v>
      </c>
      <c r="O147" s="115">
        <v>42095</v>
      </c>
      <c r="P147" s="134">
        <f t="shared" si="155"/>
        <v>4</v>
      </c>
      <c r="Q147" s="371" t="s">
        <v>395</v>
      </c>
      <c r="R147" s="386" t="s">
        <v>396</v>
      </c>
      <c r="S147" s="334"/>
      <c r="T147" s="222">
        <v>42152</v>
      </c>
      <c r="U147" s="45">
        <f t="shared" si="153"/>
        <v>27.857142857142858</v>
      </c>
      <c r="V147" s="45">
        <f t="shared" ref="V147:V158" si="157">IF($T147*L147&gt;0,($T147-L147)/7,"" )</f>
        <v>8.7142857142857135</v>
      </c>
      <c r="W147" s="45">
        <f t="shared" ref="W147:W158" si="158">IF($T147*O147&gt;0,($T147-O147)/7,"" )</f>
        <v>8.1428571428571423</v>
      </c>
      <c r="X147" s="41" t="str">
        <f t="shared" ref="X147:X158" si="159">IF($T147*S147&gt;0,($T147-S147)/7, "")</f>
        <v/>
      </c>
      <c r="Y147" s="161" t="s">
        <v>47</v>
      </c>
      <c r="Z147" s="28"/>
      <c r="AA147" s="248"/>
    </row>
    <row r="148" spans="1:27" s="92" customFormat="1">
      <c r="A148" s="289" t="s">
        <v>222</v>
      </c>
      <c r="B148" s="263" t="s">
        <v>302</v>
      </c>
      <c r="C148" s="19" t="s">
        <v>147</v>
      </c>
      <c r="D148" s="33">
        <v>41952</v>
      </c>
      <c r="E148" s="334"/>
      <c r="F148" s="19" t="s">
        <v>32</v>
      </c>
      <c r="G148" s="354"/>
      <c r="H148" s="128" t="s">
        <v>169</v>
      </c>
      <c r="I148" s="7" t="s">
        <v>102</v>
      </c>
      <c r="J148" s="19">
        <v>42016</v>
      </c>
      <c r="K148" s="134">
        <f t="shared" si="151"/>
        <v>64</v>
      </c>
      <c r="L148" s="19">
        <v>42091</v>
      </c>
      <c r="M148" s="45">
        <f t="shared" si="156"/>
        <v>75</v>
      </c>
      <c r="N148" s="134">
        <f t="shared" si="152"/>
        <v>139</v>
      </c>
      <c r="O148" s="115">
        <v>42096</v>
      </c>
      <c r="P148" s="134">
        <f t="shared" si="155"/>
        <v>5</v>
      </c>
      <c r="Q148" s="371" t="s">
        <v>395</v>
      </c>
      <c r="R148" s="386" t="s">
        <v>396</v>
      </c>
      <c r="S148" s="334"/>
      <c r="T148" s="222">
        <v>42150</v>
      </c>
      <c r="U148" s="45">
        <f t="shared" si="153"/>
        <v>28.285714285714285</v>
      </c>
      <c r="V148" s="45">
        <f t="shared" si="157"/>
        <v>8.4285714285714288</v>
      </c>
      <c r="W148" s="45">
        <f t="shared" si="158"/>
        <v>7.7142857142857144</v>
      </c>
      <c r="X148" s="41" t="str">
        <f t="shared" si="159"/>
        <v/>
      </c>
      <c r="Y148" s="161" t="s">
        <v>47</v>
      </c>
      <c r="Z148" s="28"/>
      <c r="AA148" s="248"/>
    </row>
    <row r="149" spans="1:27" s="58" customFormat="1">
      <c r="A149" s="278" t="s">
        <v>237</v>
      </c>
      <c r="B149" s="264" t="s">
        <v>312</v>
      </c>
      <c r="C149" s="277" t="s">
        <v>154</v>
      </c>
      <c r="D149" s="36">
        <v>42038</v>
      </c>
      <c r="E149" s="335">
        <v>42069</v>
      </c>
      <c r="F149" s="21" t="s">
        <v>169</v>
      </c>
      <c r="G149" s="355">
        <v>41964</v>
      </c>
      <c r="H149" s="130" t="s">
        <v>51</v>
      </c>
      <c r="I149" s="12" t="s">
        <v>218</v>
      </c>
      <c r="J149" s="21">
        <v>42041</v>
      </c>
      <c r="K149" s="133">
        <f t="shared" si="151"/>
        <v>3</v>
      </c>
      <c r="L149" s="21">
        <v>42088</v>
      </c>
      <c r="M149" s="91">
        <f t="shared" si="156"/>
        <v>47</v>
      </c>
      <c r="N149" s="133">
        <f t="shared" si="152"/>
        <v>50</v>
      </c>
      <c r="O149" s="95">
        <v>42091</v>
      </c>
      <c r="P149" s="133">
        <f t="shared" si="155"/>
        <v>3</v>
      </c>
      <c r="Q149" s="371" t="s">
        <v>197</v>
      </c>
      <c r="R149" s="386" t="s">
        <v>224</v>
      </c>
      <c r="S149" s="335"/>
      <c r="T149" s="221">
        <v>42152</v>
      </c>
      <c r="U149" s="91">
        <f t="shared" si="153"/>
        <v>16.285714285714285</v>
      </c>
      <c r="V149" s="91">
        <f t="shared" si="157"/>
        <v>9.1428571428571423</v>
      </c>
      <c r="W149" s="91">
        <f t="shared" si="158"/>
        <v>8.7142857142857135</v>
      </c>
      <c r="X149" s="42" t="str">
        <f t="shared" si="159"/>
        <v/>
      </c>
      <c r="Y149" s="162" t="s">
        <v>50</v>
      </c>
      <c r="Z149" s="176"/>
      <c r="AA149" s="251"/>
    </row>
    <row r="150" spans="1:27" s="58" customFormat="1">
      <c r="A150" s="278" t="s">
        <v>237</v>
      </c>
      <c r="B150" s="264" t="s">
        <v>313</v>
      </c>
      <c r="C150" s="277" t="s">
        <v>153</v>
      </c>
      <c r="D150" s="36">
        <v>42042</v>
      </c>
      <c r="E150" s="339">
        <v>42042</v>
      </c>
      <c r="F150" s="95" t="s">
        <v>51</v>
      </c>
      <c r="G150" s="355">
        <v>41964</v>
      </c>
      <c r="H150" s="130" t="s">
        <v>51</v>
      </c>
      <c r="I150" s="12" t="s">
        <v>208</v>
      </c>
      <c r="J150" s="21">
        <v>42045</v>
      </c>
      <c r="K150" s="133">
        <f t="shared" si="151"/>
        <v>3</v>
      </c>
      <c r="L150" s="21">
        <v>42080</v>
      </c>
      <c r="M150" s="91">
        <f t="shared" si="156"/>
        <v>35</v>
      </c>
      <c r="N150" s="133">
        <f t="shared" si="152"/>
        <v>38</v>
      </c>
      <c r="O150" s="95">
        <v>42082</v>
      </c>
      <c r="P150" s="133">
        <f t="shared" si="155"/>
        <v>2</v>
      </c>
      <c r="Q150" s="371" t="s">
        <v>183</v>
      </c>
      <c r="R150" s="387" t="s">
        <v>216</v>
      </c>
      <c r="S150" s="335"/>
      <c r="T150" s="221">
        <v>42151</v>
      </c>
      <c r="U150" s="91">
        <f t="shared" si="153"/>
        <v>15.571428571428571</v>
      </c>
      <c r="V150" s="91">
        <f t="shared" si="157"/>
        <v>10.142857142857142</v>
      </c>
      <c r="W150" s="91">
        <f t="shared" si="158"/>
        <v>9.8571428571428577</v>
      </c>
      <c r="X150" s="42" t="str">
        <f t="shared" si="159"/>
        <v/>
      </c>
      <c r="Y150" s="162" t="s">
        <v>50</v>
      </c>
      <c r="Z150" s="176"/>
      <c r="AA150" s="251"/>
    </row>
    <row r="151" spans="1:27" s="8" customFormat="1">
      <c r="A151" s="288" t="s">
        <v>222</v>
      </c>
      <c r="B151" s="265" t="s">
        <v>417</v>
      </c>
      <c r="C151" s="59" t="s">
        <v>222</v>
      </c>
      <c r="D151" s="61">
        <v>42040</v>
      </c>
      <c r="E151" s="336"/>
      <c r="F151" s="116" t="s">
        <v>169</v>
      </c>
      <c r="G151" s="356">
        <v>41957</v>
      </c>
      <c r="H151" s="127" t="s">
        <v>169</v>
      </c>
      <c r="I151" s="57" t="s">
        <v>158</v>
      </c>
      <c r="J151" s="256"/>
      <c r="K151" s="135" t="str">
        <f t="shared" si="151"/>
        <v/>
      </c>
      <c r="L151" s="59">
        <v>42097</v>
      </c>
      <c r="M151" s="48" t="str">
        <f t="shared" si="156"/>
        <v/>
      </c>
      <c r="N151" s="135">
        <f t="shared" si="152"/>
        <v>57</v>
      </c>
      <c r="O151" s="116">
        <v>42103</v>
      </c>
      <c r="P151" s="135">
        <f t="shared" ref="P151" si="160">IF(O151*L151&gt;0,O151-L151,"" )</f>
        <v>6</v>
      </c>
      <c r="Q151" s="369"/>
      <c r="R151" s="382"/>
      <c r="S151" s="338"/>
      <c r="T151" s="223">
        <v>42151</v>
      </c>
      <c r="U151" s="48">
        <f t="shared" si="153"/>
        <v>15.857142857142858</v>
      </c>
      <c r="V151" s="48">
        <f t="shared" si="157"/>
        <v>7.7142857142857144</v>
      </c>
      <c r="W151" s="48">
        <f t="shared" si="158"/>
        <v>6.8571428571428568</v>
      </c>
      <c r="X151" s="41" t="str">
        <f t="shared" si="159"/>
        <v/>
      </c>
      <c r="Y151" s="160" t="s">
        <v>31</v>
      </c>
      <c r="Z151" s="60"/>
      <c r="AA151" s="249"/>
    </row>
    <row r="152" spans="1:27" s="8" customFormat="1">
      <c r="A152" s="288" t="s">
        <v>237</v>
      </c>
      <c r="B152" s="265" t="s">
        <v>275</v>
      </c>
      <c r="C152" s="59" t="s">
        <v>154</v>
      </c>
      <c r="D152" s="61">
        <v>42044</v>
      </c>
      <c r="E152" s="336">
        <v>42044</v>
      </c>
      <c r="F152" s="116" t="s">
        <v>32</v>
      </c>
      <c r="G152" s="356">
        <v>41957</v>
      </c>
      <c r="H152" s="127" t="s">
        <v>169</v>
      </c>
      <c r="I152" s="57" t="s">
        <v>166</v>
      </c>
      <c r="J152" s="59">
        <v>42045</v>
      </c>
      <c r="K152" s="135">
        <f t="shared" si="151"/>
        <v>1</v>
      </c>
      <c r="L152" s="59">
        <v>42095</v>
      </c>
      <c r="M152" s="48">
        <f t="shared" si="156"/>
        <v>50</v>
      </c>
      <c r="N152" s="135">
        <f t="shared" si="152"/>
        <v>51</v>
      </c>
      <c r="O152" s="116">
        <v>42098</v>
      </c>
      <c r="P152" s="135">
        <f t="shared" ref="P152:P157" si="161">IF(O152*L152&gt;0,O152-L152,"" )</f>
        <v>3</v>
      </c>
      <c r="Q152" s="371" t="s">
        <v>395</v>
      </c>
      <c r="R152" s="386" t="s">
        <v>396</v>
      </c>
      <c r="S152" s="338"/>
      <c r="T152" s="223">
        <v>42151</v>
      </c>
      <c r="U152" s="48">
        <f t="shared" si="153"/>
        <v>15.285714285714286</v>
      </c>
      <c r="V152" s="48">
        <f t="shared" si="157"/>
        <v>8</v>
      </c>
      <c r="W152" s="48">
        <f t="shared" si="158"/>
        <v>7.5714285714285712</v>
      </c>
      <c r="X152" s="41" t="str">
        <f t="shared" si="159"/>
        <v/>
      </c>
      <c r="Y152" s="160" t="s">
        <v>31</v>
      </c>
      <c r="Z152" s="60"/>
      <c r="AA152" s="249"/>
    </row>
    <row r="153" spans="1:27" s="8" customFormat="1">
      <c r="A153" s="289" t="s">
        <v>237</v>
      </c>
      <c r="B153" s="263" t="s">
        <v>303</v>
      </c>
      <c r="C153" s="19" t="s">
        <v>154</v>
      </c>
      <c r="D153" s="33">
        <v>41947</v>
      </c>
      <c r="E153" s="334">
        <v>41942</v>
      </c>
      <c r="F153" s="19" t="s">
        <v>32</v>
      </c>
      <c r="G153" s="354">
        <v>41956</v>
      </c>
      <c r="H153" s="128" t="s">
        <v>169</v>
      </c>
      <c r="I153" s="7" t="s">
        <v>104</v>
      </c>
      <c r="J153" s="19">
        <v>42016</v>
      </c>
      <c r="K153" s="134">
        <f t="shared" si="151"/>
        <v>69</v>
      </c>
      <c r="L153" s="19">
        <v>42091</v>
      </c>
      <c r="M153" s="45">
        <f t="shared" si="156"/>
        <v>75</v>
      </c>
      <c r="N153" s="134">
        <f t="shared" si="152"/>
        <v>144</v>
      </c>
      <c r="O153" s="115">
        <v>42095</v>
      </c>
      <c r="P153" s="134">
        <f t="shared" si="161"/>
        <v>4</v>
      </c>
      <c r="Q153" s="371" t="s">
        <v>395</v>
      </c>
      <c r="R153" s="386" t="s">
        <v>396</v>
      </c>
      <c r="S153" s="334"/>
      <c r="T153" s="222">
        <v>42151</v>
      </c>
      <c r="U153" s="45">
        <f t="shared" si="153"/>
        <v>29.142857142857142</v>
      </c>
      <c r="V153" s="45">
        <f t="shared" si="157"/>
        <v>8.5714285714285712</v>
      </c>
      <c r="W153" s="45">
        <f t="shared" si="158"/>
        <v>8</v>
      </c>
      <c r="X153" s="41" t="str">
        <f t="shared" si="159"/>
        <v/>
      </c>
      <c r="Y153" s="161" t="s">
        <v>47</v>
      </c>
      <c r="Z153" s="28"/>
      <c r="AA153" s="248"/>
    </row>
    <row r="154" spans="1:27" s="8" customFormat="1">
      <c r="A154" s="289" t="s">
        <v>222</v>
      </c>
      <c r="B154" s="263" t="s">
        <v>284</v>
      </c>
      <c r="C154" s="65" t="s">
        <v>151</v>
      </c>
      <c r="D154" s="33">
        <v>41967</v>
      </c>
      <c r="E154" s="334">
        <v>41953</v>
      </c>
      <c r="F154" s="19" t="s">
        <v>46</v>
      </c>
      <c r="G154" s="354">
        <v>41968</v>
      </c>
      <c r="H154" s="128" t="s">
        <v>169</v>
      </c>
      <c r="I154" s="7" t="s">
        <v>164</v>
      </c>
      <c r="J154" s="19">
        <v>42051</v>
      </c>
      <c r="K154" s="134">
        <f t="shared" si="151"/>
        <v>84</v>
      </c>
      <c r="L154" s="19">
        <v>42101</v>
      </c>
      <c r="M154" s="45">
        <f t="shared" si="156"/>
        <v>50</v>
      </c>
      <c r="N154" s="134">
        <f t="shared" si="152"/>
        <v>134</v>
      </c>
      <c r="O154" s="115">
        <v>42103</v>
      </c>
      <c r="P154" s="134">
        <f t="shared" si="161"/>
        <v>2</v>
      </c>
      <c r="Q154" s="368"/>
      <c r="R154" s="382"/>
      <c r="S154" s="334"/>
      <c r="T154" s="222">
        <v>42150</v>
      </c>
      <c r="U154" s="45">
        <f t="shared" si="153"/>
        <v>26.142857142857142</v>
      </c>
      <c r="V154" s="45">
        <f t="shared" si="157"/>
        <v>7</v>
      </c>
      <c r="W154" s="45">
        <f t="shared" si="158"/>
        <v>6.7142857142857144</v>
      </c>
      <c r="X154" s="41" t="str">
        <f t="shared" si="159"/>
        <v/>
      </c>
      <c r="Y154" s="163" t="s">
        <v>47</v>
      </c>
      <c r="Z154" s="177"/>
      <c r="AA154" s="248"/>
    </row>
    <row r="155" spans="1:27" s="8" customFormat="1">
      <c r="A155" s="289" t="s">
        <v>222</v>
      </c>
      <c r="B155" s="263" t="s">
        <v>305</v>
      </c>
      <c r="C155" s="19" t="s">
        <v>147</v>
      </c>
      <c r="D155" s="33">
        <v>41950</v>
      </c>
      <c r="E155" s="334">
        <v>41951</v>
      </c>
      <c r="F155" s="19" t="s">
        <v>32</v>
      </c>
      <c r="G155" s="354">
        <v>41956</v>
      </c>
      <c r="H155" s="128" t="s">
        <v>169</v>
      </c>
      <c r="I155" s="7" t="s">
        <v>200</v>
      </c>
      <c r="J155" s="19">
        <v>42022</v>
      </c>
      <c r="K155" s="134">
        <f t="shared" si="151"/>
        <v>72</v>
      </c>
      <c r="L155" s="19">
        <v>42090</v>
      </c>
      <c r="M155" s="45">
        <f t="shared" si="156"/>
        <v>68</v>
      </c>
      <c r="N155" s="134">
        <f t="shared" si="152"/>
        <v>140</v>
      </c>
      <c r="O155" s="115">
        <v>42094</v>
      </c>
      <c r="P155" s="134">
        <f t="shared" si="161"/>
        <v>4</v>
      </c>
      <c r="Q155" s="371" t="s">
        <v>197</v>
      </c>
      <c r="R155" s="386" t="s">
        <v>224</v>
      </c>
      <c r="S155" s="334"/>
      <c r="T155" s="222">
        <v>42150</v>
      </c>
      <c r="U155" s="45">
        <f t="shared" si="153"/>
        <v>28.571428571428573</v>
      </c>
      <c r="V155" s="45">
        <f t="shared" si="157"/>
        <v>8.5714285714285712</v>
      </c>
      <c r="W155" s="45">
        <f t="shared" si="158"/>
        <v>8</v>
      </c>
      <c r="X155" s="41" t="str">
        <f t="shared" si="159"/>
        <v/>
      </c>
      <c r="Y155" s="161" t="s">
        <v>47</v>
      </c>
      <c r="Z155" s="28"/>
      <c r="AA155" s="248"/>
    </row>
    <row r="156" spans="1:27" s="8" customFormat="1">
      <c r="A156" s="289" t="s">
        <v>222</v>
      </c>
      <c r="B156" s="263" t="s">
        <v>308</v>
      </c>
      <c r="C156" s="19" t="s">
        <v>152</v>
      </c>
      <c r="D156" s="33">
        <v>41956</v>
      </c>
      <c r="E156" s="334"/>
      <c r="F156" s="19" t="s">
        <v>32</v>
      </c>
      <c r="G156" s="354">
        <v>41972</v>
      </c>
      <c r="H156" s="128" t="s">
        <v>169</v>
      </c>
      <c r="I156" s="7" t="s">
        <v>156</v>
      </c>
      <c r="J156" s="19">
        <v>42023</v>
      </c>
      <c r="K156" s="134">
        <f t="shared" si="151"/>
        <v>67</v>
      </c>
      <c r="L156" s="19">
        <v>42089</v>
      </c>
      <c r="M156" s="45">
        <f t="shared" si="156"/>
        <v>66</v>
      </c>
      <c r="N156" s="134">
        <f t="shared" si="152"/>
        <v>133</v>
      </c>
      <c r="O156" s="115">
        <v>42097</v>
      </c>
      <c r="P156" s="134">
        <f t="shared" si="161"/>
        <v>8</v>
      </c>
      <c r="Q156" s="371" t="s">
        <v>395</v>
      </c>
      <c r="R156" s="386" t="s">
        <v>396</v>
      </c>
      <c r="S156" s="334"/>
      <c r="T156" s="222">
        <v>42147</v>
      </c>
      <c r="U156" s="45">
        <f t="shared" si="153"/>
        <v>27.285714285714285</v>
      </c>
      <c r="V156" s="45">
        <f t="shared" si="157"/>
        <v>8.2857142857142865</v>
      </c>
      <c r="W156" s="45">
        <f t="shared" si="158"/>
        <v>7.1428571428571432</v>
      </c>
      <c r="X156" s="41" t="str">
        <f t="shared" si="159"/>
        <v/>
      </c>
      <c r="Y156" s="161" t="s">
        <v>47</v>
      </c>
      <c r="Z156" s="28"/>
      <c r="AA156" s="248"/>
    </row>
    <row r="157" spans="1:27" s="58" customFormat="1">
      <c r="A157" s="289" t="s">
        <v>222</v>
      </c>
      <c r="B157" s="263" t="s">
        <v>414</v>
      </c>
      <c r="C157" s="19" t="s">
        <v>160</v>
      </c>
      <c r="D157" s="33">
        <v>41956</v>
      </c>
      <c r="E157" s="333"/>
      <c r="F157" s="115" t="s">
        <v>46</v>
      </c>
      <c r="G157" s="354">
        <v>41957</v>
      </c>
      <c r="H157" s="128" t="s">
        <v>169</v>
      </c>
      <c r="I157" s="7" t="s">
        <v>158</v>
      </c>
      <c r="J157" s="255"/>
      <c r="K157" s="134" t="str">
        <f t="shared" si="151"/>
        <v/>
      </c>
      <c r="L157" s="19">
        <v>42089</v>
      </c>
      <c r="M157" s="45" t="str">
        <f t="shared" ref="M157" si="162">IF(L157*J157&gt;0,L157-J157, "")</f>
        <v/>
      </c>
      <c r="N157" s="134">
        <f t="shared" si="152"/>
        <v>133</v>
      </c>
      <c r="O157" s="115">
        <v>42100</v>
      </c>
      <c r="P157" s="134">
        <f t="shared" si="161"/>
        <v>11</v>
      </c>
      <c r="Q157" s="371" t="s">
        <v>184</v>
      </c>
      <c r="R157" s="386" t="s">
        <v>391</v>
      </c>
      <c r="S157" s="334"/>
      <c r="T157" s="222">
        <v>42146</v>
      </c>
      <c r="U157" s="45">
        <f t="shared" si="153"/>
        <v>27.142857142857142</v>
      </c>
      <c r="V157" s="45">
        <f t="shared" si="157"/>
        <v>8.1428571428571423</v>
      </c>
      <c r="W157" s="45">
        <f t="shared" si="158"/>
        <v>6.5714285714285712</v>
      </c>
      <c r="X157" s="41" t="str">
        <f t="shared" si="159"/>
        <v/>
      </c>
      <c r="Y157" s="161" t="s">
        <v>47</v>
      </c>
      <c r="Z157" s="28"/>
      <c r="AA157" s="248"/>
    </row>
    <row r="158" spans="1:27" s="8" customFormat="1">
      <c r="A158" s="289" t="s">
        <v>237</v>
      </c>
      <c r="B158" s="263" t="s">
        <v>317</v>
      </c>
      <c r="C158" s="258"/>
      <c r="D158" s="33">
        <v>41930</v>
      </c>
      <c r="E158" s="334">
        <v>41883</v>
      </c>
      <c r="F158" s="7" t="s">
        <v>32</v>
      </c>
      <c r="G158" s="354"/>
      <c r="H158" s="128" t="s">
        <v>32</v>
      </c>
      <c r="I158" s="7" t="s">
        <v>130</v>
      </c>
      <c r="J158" s="255"/>
      <c r="K158" s="134" t="str">
        <f t="shared" si="151"/>
        <v/>
      </c>
      <c r="L158" s="19">
        <v>42062</v>
      </c>
      <c r="M158" s="45" t="str">
        <f t="shared" ref="M158" si="163">IF(L158*J158&gt;0,L158-J158, "")</f>
        <v/>
      </c>
      <c r="N158" s="134">
        <f t="shared" si="152"/>
        <v>132</v>
      </c>
      <c r="O158" s="115">
        <v>42068</v>
      </c>
      <c r="P158" s="134">
        <f t="shared" ref="P158" si="164">IF(O158*L158&gt;0,O158-L158,"" )</f>
        <v>6</v>
      </c>
      <c r="Q158" s="371" t="s">
        <v>184</v>
      </c>
      <c r="R158" s="387" t="s">
        <v>202</v>
      </c>
      <c r="S158" s="334"/>
      <c r="T158" s="220">
        <v>42121</v>
      </c>
      <c r="U158" s="45">
        <f t="shared" si="153"/>
        <v>27.285714285714285</v>
      </c>
      <c r="V158" s="45">
        <f t="shared" si="157"/>
        <v>8.4285714285714288</v>
      </c>
      <c r="W158" s="45">
        <f t="shared" si="158"/>
        <v>7.5714285714285712</v>
      </c>
      <c r="X158" s="41" t="str">
        <f t="shared" si="159"/>
        <v/>
      </c>
      <c r="Y158" s="161" t="s">
        <v>47</v>
      </c>
      <c r="Z158" s="28"/>
      <c r="AA158" s="248" t="s">
        <v>111</v>
      </c>
    </row>
    <row r="159" spans="1:27" s="8" customFormat="1">
      <c r="A159" s="288" t="s">
        <v>222</v>
      </c>
      <c r="B159" s="265" t="s">
        <v>314</v>
      </c>
      <c r="C159" s="257"/>
      <c r="D159" s="61">
        <v>41960</v>
      </c>
      <c r="E159" s="338"/>
      <c r="F159" s="59" t="s">
        <v>54</v>
      </c>
      <c r="G159" s="356">
        <v>41960</v>
      </c>
      <c r="H159" s="127" t="s">
        <v>54</v>
      </c>
      <c r="I159" s="57" t="s">
        <v>121</v>
      </c>
      <c r="J159" s="59">
        <v>42039</v>
      </c>
      <c r="K159" s="135">
        <f t="shared" si="151"/>
        <v>79</v>
      </c>
      <c r="L159" s="59">
        <v>42062</v>
      </c>
      <c r="M159" s="48">
        <f>IF(L159*J159&gt;0,L159-J159, "")</f>
        <v>23</v>
      </c>
      <c r="N159" s="135">
        <f t="shared" si="152"/>
        <v>102</v>
      </c>
      <c r="O159" s="116">
        <v>42070</v>
      </c>
      <c r="P159" s="135">
        <f>IF(O159*L159&gt;0,O159-L159,"" )</f>
        <v>8</v>
      </c>
      <c r="Q159" s="371" t="s">
        <v>183</v>
      </c>
      <c r="R159" s="387" t="s">
        <v>216</v>
      </c>
      <c r="S159" s="338"/>
      <c r="T159" s="219">
        <v>42119</v>
      </c>
      <c r="U159" s="48" t="str">
        <f t="shared" si="153"/>
        <v>x</v>
      </c>
      <c r="V159" s="48" t="s">
        <v>113</v>
      </c>
      <c r="W159" s="48" t="s">
        <v>113</v>
      </c>
      <c r="X159" s="40" t="s">
        <v>113</v>
      </c>
      <c r="Y159" s="160" t="s">
        <v>31</v>
      </c>
      <c r="Z159" s="60" t="s">
        <v>113</v>
      </c>
      <c r="AA159" s="249" t="s">
        <v>92</v>
      </c>
    </row>
    <row r="160" spans="1:27" s="8" customFormat="1">
      <c r="A160" s="289" t="s">
        <v>222</v>
      </c>
      <c r="B160" s="263" t="s">
        <v>309</v>
      </c>
      <c r="C160" s="19" t="s">
        <v>155</v>
      </c>
      <c r="D160" s="33">
        <v>41955</v>
      </c>
      <c r="E160" s="334">
        <v>41954</v>
      </c>
      <c r="F160" s="19" t="s">
        <v>46</v>
      </c>
      <c r="G160" s="354"/>
      <c r="H160" s="128" t="s">
        <v>169</v>
      </c>
      <c r="I160" s="7" t="s">
        <v>142</v>
      </c>
      <c r="J160" s="19">
        <v>42044</v>
      </c>
      <c r="K160" s="134">
        <f t="shared" si="151"/>
        <v>89</v>
      </c>
      <c r="L160" s="19">
        <v>42089</v>
      </c>
      <c r="M160" s="45">
        <f t="shared" ref="M160" si="165">IF(L160*J160&gt;0,L160-J160, "")</f>
        <v>45</v>
      </c>
      <c r="N160" s="134">
        <f t="shared" si="152"/>
        <v>134</v>
      </c>
      <c r="O160" s="115">
        <v>42094</v>
      </c>
      <c r="P160" s="134">
        <f t="shared" ref="P160" si="166">IF(O160*L160&gt;0,O160-L160,"" )</f>
        <v>5</v>
      </c>
      <c r="Q160" s="371" t="s">
        <v>197</v>
      </c>
      <c r="R160" s="386" t="s">
        <v>224</v>
      </c>
      <c r="S160" s="334"/>
      <c r="T160" s="222">
        <v>42146</v>
      </c>
      <c r="U160" s="45">
        <f t="shared" si="153"/>
        <v>27.285714285714285</v>
      </c>
      <c r="V160" s="45">
        <f t="shared" ref="V160:V166" si="167">IF($T160*L160&gt;0,($T160-L160)/7,"" )</f>
        <v>8.1428571428571423</v>
      </c>
      <c r="W160" s="45">
        <f t="shared" ref="W160:W166" si="168">IF($T160*O160&gt;0,($T160-O160)/7,"" )</f>
        <v>7.4285714285714288</v>
      </c>
      <c r="X160" s="41" t="str">
        <f t="shared" ref="X160:X164" si="169">IF($T160*S160&gt;0,($T160-S160)/7, "")</f>
        <v/>
      </c>
      <c r="Y160" s="161" t="s">
        <v>47</v>
      </c>
      <c r="Z160" s="28"/>
      <c r="AA160" s="248"/>
    </row>
    <row r="161" spans="1:27" s="8" customFormat="1">
      <c r="A161" s="289" t="s">
        <v>238</v>
      </c>
      <c r="B161" s="263" t="s">
        <v>311</v>
      </c>
      <c r="C161" s="19" t="s">
        <v>148</v>
      </c>
      <c r="D161" s="33">
        <v>41942</v>
      </c>
      <c r="E161" s="334">
        <v>41955</v>
      </c>
      <c r="F161" s="19" t="s">
        <v>46</v>
      </c>
      <c r="G161" s="354"/>
      <c r="H161" s="128" t="s">
        <v>169</v>
      </c>
      <c r="I161" s="7" t="s">
        <v>106</v>
      </c>
      <c r="J161" s="19">
        <v>42016</v>
      </c>
      <c r="K161" s="134">
        <f t="shared" si="151"/>
        <v>74</v>
      </c>
      <c r="L161" s="19">
        <v>42088</v>
      </c>
      <c r="M161" s="45">
        <f>IF(L161*J161&gt;0,L161-J161, "")</f>
        <v>72</v>
      </c>
      <c r="N161" s="134">
        <f t="shared" si="152"/>
        <v>146</v>
      </c>
      <c r="O161" s="115">
        <v>42094</v>
      </c>
      <c r="P161" s="134">
        <f>IF(O161*L161&gt;0,O161-L161,"" )</f>
        <v>6</v>
      </c>
      <c r="Q161" s="371" t="s">
        <v>197</v>
      </c>
      <c r="R161" s="386" t="s">
        <v>224</v>
      </c>
      <c r="S161" s="334"/>
      <c r="T161" s="222">
        <v>42146</v>
      </c>
      <c r="U161" s="45">
        <f t="shared" si="153"/>
        <v>29.142857142857142</v>
      </c>
      <c r="V161" s="45">
        <f t="shared" si="167"/>
        <v>8.2857142857142865</v>
      </c>
      <c r="W161" s="45">
        <f t="shared" si="168"/>
        <v>7.4285714285714288</v>
      </c>
      <c r="X161" s="41" t="str">
        <f t="shared" si="169"/>
        <v/>
      </c>
      <c r="Y161" s="161" t="s">
        <v>47</v>
      </c>
      <c r="Z161" s="28"/>
      <c r="AA161" s="248" t="s">
        <v>107</v>
      </c>
    </row>
    <row r="162" spans="1:27" s="58" customFormat="1">
      <c r="A162" s="289" t="s">
        <v>238</v>
      </c>
      <c r="B162" s="263" t="s">
        <v>304</v>
      </c>
      <c r="C162" s="19" t="s">
        <v>148</v>
      </c>
      <c r="D162" s="33">
        <v>41952</v>
      </c>
      <c r="E162" s="334">
        <v>41952</v>
      </c>
      <c r="F162" s="19" t="s">
        <v>32</v>
      </c>
      <c r="G162" s="354">
        <v>41964</v>
      </c>
      <c r="H162" s="128" t="s">
        <v>169</v>
      </c>
      <c r="I162" s="7" t="s">
        <v>129</v>
      </c>
      <c r="J162" s="19">
        <v>42042</v>
      </c>
      <c r="K162" s="134">
        <f t="shared" si="151"/>
        <v>90</v>
      </c>
      <c r="L162" s="19">
        <v>42090</v>
      </c>
      <c r="M162" s="45">
        <f>IF(L162*J162&gt;0,L162-J162, "")</f>
        <v>48</v>
      </c>
      <c r="N162" s="134">
        <f t="shared" si="152"/>
        <v>138</v>
      </c>
      <c r="O162" s="115">
        <v>42095</v>
      </c>
      <c r="P162" s="134">
        <f>IF(O162*L162&gt;0,O162-L162,"" )</f>
        <v>5</v>
      </c>
      <c r="Q162" s="371" t="s">
        <v>395</v>
      </c>
      <c r="R162" s="386" t="s">
        <v>396</v>
      </c>
      <c r="S162" s="334"/>
      <c r="T162" s="222">
        <v>42144</v>
      </c>
      <c r="U162" s="45">
        <f t="shared" si="153"/>
        <v>27.428571428571427</v>
      </c>
      <c r="V162" s="45">
        <f t="shared" si="167"/>
        <v>7.7142857142857144</v>
      </c>
      <c r="W162" s="45">
        <f t="shared" si="168"/>
        <v>7</v>
      </c>
      <c r="X162" s="41" t="str">
        <f t="shared" si="169"/>
        <v/>
      </c>
      <c r="Y162" s="161" t="s">
        <v>47</v>
      </c>
      <c r="Z162" s="28"/>
      <c r="AA162" s="248" t="s">
        <v>459</v>
      </c>
    </row>
    <row r="163" spans="1:27" s="58" customFormat="1">
      <c r="A163" s="289" t="s">
        <v>237</v>
      </c>
      <c r="B163" s="263" t="s">
        <v>315</v>
      </c>
      <c r="C163" s="19" t="s">
        <v>153</v>
      </c>
      <c r="D163" s="33">
        <v>41936</v>
      </c>
      <c r="E163" s="334">
        <v>41936</v>
      </c>
      <c r="F163" s="19" t="s">
        <v>32</v>
      </c>
      <c r="G163" s="354">
        <v>41953</v>
      </c>
      <c r="H163" s="128" t="s">
        <v>46</v>
      </c>
      <c r="I163" s="7" t="s">
        <v>99</v>
      </c>
      <c r="J163" s="19">
        <v>42012</v>
      </c>
      <c r="K163" s="134">
        <f t="shared" si="151"/>
        <v>76</v>
      </c>
      <c r="L163" s="19">
        <v>42066</v>
      </c>
      <c r="M163" s="45">
        <f>IF(L163*J163&gt;0,L163-J163, "")</f>
        <v>54</v>
      </c>
      <c r="N163" s="134">
        <f t="shared" si="152"/>
        <v>130</v>
      </c>
      <c r="O163" s="115">
        <v>42069</v>
      </c>
      <c r="P163" s="134">
        <f>IF(O163*L163&gt;0,O163-L163,"" )</f>
        <v>3</v>
      </c>
      <c r="Q163" s="371" t="s">
        <v>183</v>
      </c>
      <c r="R163" s="387" t="s">
        <v>216</v>
      </c>
      <c r="S163" s="334"/>
      <c r="T163" s="222">
        <v>42139</v>
      </c>
      <c r="U163" s="45">
        <f t="shared" si="153"/>
        <v>29</v>
      </c>
      <c r="V163" s="45">
        <f t="shared" si="167"/>
        <v>10.428571428571429</v>
      </c>
      <c r="W163" s="45">
        <f t="shared" si="168"/>
        <v>10</v>
      </c>
      <c r="X163" s="41" t="str">
        <f t="shared" si="169"/>
        <v/>
      </c>
      <c r="Y163" s="161" t="s">
        <v>47</v>
      </c>
      <c r="Z163" s="28"/>
      <c r="AA163" s="248" t="s">
        <v>460</v>
      </c>
    </row>
    <row r="164" spans="1:27" s="8" customFormat="1">
      <c r="A164" s="288" t="s">
        <v>222</v>
      </c>
      <c r="B164" s="265" t="s">
        <v>181</v>
      </c>
      <c r="C164" s="59" t="s">
        <v>160</v>
      </c>
      <c r="D164" s="61">
        <v>42033</v>
      </c>
      <c r="E164" s="338">
        <v>42033</v>
      </c>
      <c r="F164" s="59" t="s">
        <v>110</v>
      </c>
      <c r="G164" s="356"/>
      <c r="H164" s="127" t="s">
        <v>32</v>
      </c>
      <c r="I164" s="57" t="s">
        <v>123</v>
      </c>
      <c r="J164" s="256"/>
      <c r="K164" s="135" t="str">
        <f t="shared" si="151"/>
        <v/>
      </c>
      <c r="L164" s="59">
        <v>42059</v>
      </c>
      <c r="M164" s="48" t="str">
        <f t="shared" ref="M164" si="170">IF(L164*J164&gt;0,L164-J164, "")</f>
        <v/>
      </c>
      <c r="N164" s="135">
        <f t="shared" si="152"/>
        <v>26</v>
      </c>
      <c r="O164" s="116">
        <v>42066</v>
      </c>
      <c r="P164" s="135">
        <f t="shared" ref="P164" si="171">IF(O164*L164&gt;0,O164-L164,"" )</f>
        <v>7</v>
      </c>
      <c r="Q164" s="371" t="s">
        <v>197</v>
      </c>
      <c r="R164" s="387" t="s">
        <v>202</v>
      </c>
      <c r="S164" s="338"/>
      <c r="T164" s="223">
        <v>42128</v>
      </c>
      <c r="U164" s="48">
        <f t="shared" si="153"/>
        <v>13.571428571428571</v>
      </c>
      <c r="V164" s="48">
        <f t="shared" si="167"/>
        <v>9.8571428571428577</v>
      </c>
      <c r="W164" s="48">
        <f t="shared" si="168"/>
        <v>8.8571428571428577</v>
      </c>
      <c r="X164" s="41" t="str">
        <f t="shared" si="169"/>
        <v/>
      </c>
      <c r="Y164" s="160" t="s">
        <v>31</v>
      </c>
      <c r="Z164" s="60"/>
      <c r="AA164" s="249"/>
    </row>
    <row r="165" spans="1:27" s="58" customFormat="1">
      <c r="A165" s="288" t="s">
        <v>238</v>
      </c>
      <c r="B165" s="265" t="s">
        <v>318</v>
      </c>
      <c r="C165" s="59" t="s">
        <v>148</v>
      </c>
      <c r="D165" s="61">
        <v>42030</v>
      </c>
      <c r="E165" s="338">
        <v>42030</v>
      </c>
      <c r="F165" s="59" t="s">
        <v>110</v>
      </c>
      <c r="G165" s="356"/>
      <c r="H165" s="127" t="s">
        <v>32</v>
      </c>
      <c r="I165" s="57" t="s">
        <v>123</v>
      </c>
      <c r="J165" s="59">
        <v>42034</v>
      </c>
      <c r="K165" s="135">
        <f t="shared" si="151"/>
        <v>4</v>
      </c>
      <c r="L165" s="59">
        <v>42060</v>
      </c>
      <c r="M165" s="48">
        <f t="shared" ref="M165:M170" si="172">IF(L165*J165&gt;0,L165-J165, "")</f>
        <v>26</v>
      </c>
      <c r="N165" s="135">
        <f t="shared" si="152"/>
        <v>30</v>
      </c>
      <c r="O165" s="116">
        <v>42067</v>
      </c>
      <c r="P165" s="135">
        <f t="shared" ref="P165:P170" si="173">IF(O165*L165&gt;0,O165-L165,"" )</f>
        <v>7</v>
      </c>
      <c r="Q165" s="371" t="s">
        <v>197</v>
      </c>
      <c r="R165" s="387" t="s">
        <v>201</v>
      </c>
      <c r="S165" s="338"/>
      <c r="T165" s="223">
        <v>42124</v>
      </c>
      <c r="U165" s="48">
        <f t="shared" si="153"/>
        <v>13.428571428571429</v>
      </c>
      <c r="V165" s="48">
        <f t="shared" si="167"/>
        <v>9.1428571428571423</v>
      </c>
      <c r="W165" s="48">
        <f t="shared" si="168"/>
        <v>8.1428571428571423</v>
      </c>
      <c r="X165" s="41" t="str">
        <f t="shared" ref="X165:X170" si="174">IF($T165*S165&gt;0,($T165-S165)/7, "")</f>
        <v/>
      </c>
      <c r="Y165" s="160" t="s">
        <v>31</v>
      </c>
      <c r="Z165" s="60"/>
      <c r="AA165" s="249"/>
    </row>
    <row r="166" spans="1:27" s="8" customFormat="1">
      <c r="A166" s="289" t="s">
        <v>222</v>
      </c>
      <c r="B166" s="263" t="s">
        <v>316</v>
      </c>
      <c r="C166" s="19" t="s">
        <v>152</v>
      </c>
      <c r="D166" s="33">
        <v>41935</v>
      </c>
      <c r="E166" s="334"/>
      <c r="F166" s="7" t="s">
        <v>32</v>
      </c>
      <c r="G166" s="354"/>
      <c r="H166" s="128" t="s">
        <v>32</v>
      </c>
      <c r="I166" s="7" t="s">
        <v>102</v>
      </c>
      <c r="J166" s="19">
        <v>42012</v>
      </c>
      <c r="K166" s="134">
        <f t="shared" si="151"/>
        <v>77</v>
      </c>
      <c r="L166" s="19">
        <v>42065</v>
      </c>
      <c r="M166" s="45">
        <f t="shared" si="172"/>
        <v>53</v>
      </c>
      <c r="N166" s="134">
        <f t="shared" si="152"/>
        <v>130</v>
      </c>
      <c r="O166" s="115">
        <v>42068</v>
      </c>
      <c r="P166" s="134">
        <f t="shared" si="173"/>
        <v>3</v>
      </c>
      <c r="Q166" s="371" t="s">
        <v>184</v>
      </c>
      <c r="R166" s="387" t="s">
        <v>202</v>
      </c>
      <c r="S166" s="334"/>
      <c r="T166" s="222">
        <v>42124</v>
      </c>
      <c r="U166" s="45">
        <f t="shared" si="153"/>
        <v>27</v>
      </c>
      <c r="V166" s="45">
        <f t="shared" si="167"/>
        <v>8.4285714285714288</v>
      </c>
      <c r="W166" s="45">
        <f t="shared" si="168"/>
        <v>8</v>
      </c>
      <c r="X166" s="41" t="str">
        <f t="shared" si="174"/>
        <v/>
      </c>
      <c r="Y166" s="161" t="s">
        <v>47</v>
      </c>
      <c r="Z166" s="28"/>
      <c r="AA166" s="248" t="s">
        <v>420</v>
      </c>
    </row>
    <row r="167" spans="1:27" s="8" customFormat="1">
      <c r="A167" s="288" t="s">
        <v>222</v>
      </c>
      <c r="B167" s="265" t="s">
        <v>319</v>
      </c>
      <c r="C167" s="59" t="s">
        <v>160</v>
      </c>
      <c r="D167" s="61">
        <v>42031</v>
      </c>
      <c r="E167" s="338">
        <v>42027</v>
      </c>
      <c r="F167" s="59" t="s">
        <v>110</v>
      </c>
      <c r="G167" s="356"/>
      <c r="H167" s="127" t="s">
        <v>32</v>
      </c>
      <c r="I167" s="57" t="s">
        <v>123</v>
      </c>
      <c r="J167" s="256"/>
      <c r="K167" s="135" t="str">
        <f t="shared" si="151"/>
        <v/>
      </c>
      <c r="L167" s="59">
        <v>42060</v>
      </c>
      <c r="M167" s="48" t="str">
        <f t="shared" si="172"/>
        <v/>
      </c>
      <c r="N167" s="135">
        <f t="shared" si="152"/>
        <v>29</v>
      </c>
      <c r="O167" s="116">
        <v>42067</v>
      </c>
      <c r="P167" s="135">
        <f t="shared" si="173"/>
        <v>7</v>
      </c>
      <c r="Q167" s="371" t="s">
        <v>197</v>
      </c>
      <c r="R167" s="387" t="s">
        <v>201</v>
      </c>
      <c r="S167" s="338"/>
      <c r="T167" s="223">
        <v>42111</v>
      </c>
      <c r="U167" s="48">
        <f t="shared" si="153"/>
        <v>11.428571428571429</v>
      </c>
      <c r="V167" s="48">
        <f t="shared" ref="V167:V198" si="175">IF($T167*L167&gt;0,($T167-L167)/7,"" )</f>
        <v>7.2857142857142856</v>
      </c>
      <c r="W167" s="48">
        <f t="shared" ref="W167:W198" si="176">IF($T167*O167&gt;0,($T167-O167)/7,"" )</f>
        <v>6.2857142857142856</v>
      </c>
      <c r="X167" s="41" t="str">
        <f t="shared" si="174"/>
        <v/>
      </c>
      <c r="Y167" s="160" t="s">
        <v>31</v>
      </c>
      <c r="Z167" s="60"/>
      <c r="AA167" s="249"/>
    </row>
    <row r="168" spans="1:27" s="58" customFormat="1">
      <c r="A168" s="289" t="s">
        <v>222</v>
      </c>
      <c r="B168" s="263" t="s">
        <v>320</v>
      </c>
      <c r="C168" s="19" t="s">
        <v>160</v>
      </c>
      <c r="D168" s="33">
        <v>41929</v>
      </c>
      <c r="E168" s="334">
        <v>41911</v>
      </c>
      <c r="F168" s="7" t="s">
        <v>41</v>
      </c>
      <c r="G168" s="354">
        <v>41956</v>
      </c>
      <c r="H168" s="128" t="s">
        <v>32</v>
      </c>
      <c r="I168" s="7" t="s">
        <v>94</v>
      </c>
      <c r="J168" s="19">
        <v>42009</v>
      </c>
      <c r="K168" s="134">
        <f t="shared" si="151"/>
        <v>80</v>
      </c>
      <c r="L168" s="19">
        <v>42050</v>
      </c>
      <c r="M168" s="45">
        <f t="shared" si="172"/>
        <v>41</v>
      </c>
      <c r="N168" s="134">
        <f t="shared" si="152"/>
        <v>121</v>
      </c>
      <c r="O168" s="115">
        <v>42063</v>
      </c>
      <c r="P168" s="134">
        <f t="shared" si="173"/>
        <v>13</v>
      </c>
      <c r="Q168" s="371" t="s">
        <v>197</v>
      </c>
      <c r="R168" s="387" t="s">
        <v>201</v>
      </c>
      <c r="S168" s="334"/>
      <c r="T168" s="222">
        <v>42111</v>
      </c>
      <c r="U168" s="45">
        <f t="shared" si="153"/>
        <v>26</v>
      </c>
      <c r="V168" s="45">
        <f t="shared" si="175"/>
        <v>8.7142857142857135</v>
      </c>
      <c r="W168" s="45">
        <f t="shared" si="176"/>
        <v>6.8571428571428568</v>
      </c>
      <c r="X168" s="41" t="str">
        <f t="shared" si="174"/>
        <v/>
      </c>
      <c r="Y168" s="161" t="s">
        <v>47</v>
      </c>
      <c r="Z168" s="28"/>
      <c r="AA168" s="248" t="s">
        <v>161</v>
      </c>
    </row>
    <row r="169" spans="1:27" s="8" customFormat="1">
      <c r="A169" s="289" t="s">
        <v>222</v>
      </c>
      <c r="B169" s="263" t="s">
        <v>321</v>
      </c>
      <c r="C169" s="19" t="s">
        <v>152</v>
      </c>
      <c r="D169" s="33">
        <v>41939</v>
      </c>
      <c r="E169" s="334">
        <v>41934</v>
      </c>
      <c r="F169" s="19" t="s">
        <v>32</v>
      </c>
      <c r="G169" s="354"/>
      <c r="H169" s="128" t="s">
        <v>32</v>
      </c>
      <c r="I169" s="7" t="s">
        <v>95</v>
      </c>
      <c r="J169" s="19">
        <v>42009</v>
      </c>
      <c r="K169" s="134">
        <f t="shared" si="151"/>
        <v>70</v>
      </c>
      <c r="L169" s="19">
        <v>42050</v>
      </c>
      <c r="M169" s="45">
        <f t="shared" si="172"/>
        <v>41</v>
      </c>
      <c r="N169" s="134">
        <f t="shared" si="152"/>
        <v>111</v>
      </c>
      <c r="O169" s="115">
        <v>42061</v>
      </c>
      <c r="P169" s="134">
        <f t="shared" si="173"/>
        <v>11</v>
      </c>
      <c r="Q169" s="371" t="s">
        <v>197</v>
      </c>
      <c r="R169" s="387" t="s">
        <v>201</v>
      </c>
      <c r="S169" s="334"/>
      <c r="T169" s="222">
        <v>42110</v>
      </c>
      <c r="U169" s="45">
        <f t="shared" si="153"/>
        <v>24.428571428571427</v>
      </c>
      <c r="V169" s="45">
        <f t="shared" si="175"/>
        <v>8.5714285714285712</v>
      </c>
      <c r="W169" s="45">
        <f t="shared" si="176"/>
        <v>7</v>
      </c>
      <c r="X169" s="41" t="str">
        <f t="shared" si="174"/>
        <v/>
      </c>
      <c r="Y169" s="161" t="s">
        <v>47</v>
      </c>
      <c r="Z169" s="28"/>
      <c r="AA169" s="248"/>
    </row>
    <row r="170" spans="1:27" s="58" customFormat="1">
      <c r="A170" s="288" t="s">
        <v>237</v>
      </c>
      <c r="B170" s="265" t="s">
        <v>400</v>
      </c>
      <c r="C170" s="59" t="s">
        <v>153</v>
      </c>
      <c r="D170" s="61">
        <v>41925</v>
      </c>
      <c r="E170" s="338">
        <v>41866</v>
      </c>
      <c r="F170" s="57" t="s">
        <v>55</v>
      </c>
      <c r="G170" s="356">
        <v>41926</v>
      </c>
      <c r="H170" s="127" t="s">
        <v>32</v>
      </c>
      <c r="I170" s="57" t="s">
        <v>66</v>
      </c>
      <c r="J170" s="59">
        <v>41985</v>
      </c>
      <c r="K170" s="135">
        <f t="shared" si="151"/>
        <v>60</v>
      </c>
      <c r="L170" s="59">
        <v>42017</v>
      </c>
      <c r="M170" s="48">
        <f t="shared" si="172"/>
        <v>32</v>
      </c>
      <c r="N170" s="135">
        <f t="shared" si="152"/>
        <v>92</v>
      </c>
      <c r="O170" s="116">
        <v>42042</v>
      </c>
      <c r="P170" s="135">
        <f t="shared" si="173"/>
        <v>25</v>
      </c>
      <c r="Q170" s="371" t="s">
        <v>197</v>
      </c>
      <c r="R170" s="387" t="s">
        <v>201</v>
      </c>
      <c r="S170" s="338"/>
      <c r="T170" s="228">
        <v>42108</v>
      </c>
      <c r="U170" s="48">
        <f t="shared" si="153"/>
        <v>26.142857142857142</v>
      </c>
      <c r="V170" s="48">
        <f t="shared" si="175"/>
        <v>13</v>
      </c>
      <c r="W170" s="48">
        <f t="shared" si="176"/>
        <v>9.4285714285714288</v>
      </c>
      <c r="X170" s="41" t="str">
        <f t="shared" si="174"/>
        <v/>
      </c>
      <c r="Y170" s="160" t="s">
        <v>31</v>
      </c>
      <c r="Z170" s="60"/>
      <c r="AA170" s="249" t="s">
        <v>87</v>
      </c>
    </row>
    <row r="171" spans="1:27" s="58" customFormat="1">
      <c r="A171" s="289" t="s">
        <v>222</v>
      </c>
      <c r="B171" s="263" t="s">
        <v>322</v>
      </c>
      <c r="C171" s="19" t="s">
        <v>147</v>
      </c>
      <c r="D171" s="33">
        <v>41935</v>
      </c>
      <c r="E171" s="334">
        <v>41923</v>
      </c>
      <c r="F171" s="19" t="s">
        <v>32</v>
      </c>
      <c r="G171" s="354">
        <v>41956</v>
      </c>
      <c r="H171" s="128" t="s">
        <v>41</v>
      </c>
      <c r="I171" s="7" t="s">
        <v>141</v>
      </c>
      <c r="J171" s="19">
        <v>41995</v>
      </c>
      <c r="K171" s="134">
        <f t="shared" si="151"/>
        <v>60</v>
      </c>
      <c r="L171" s="19">
        <v>42041</v>
      </c>
      <c r="M171" s="45">
        <f t="shared" ref="M171" si="177">IF(L171*J171&gt;0,L171-J171, "")</f>
        <v>46</v>
      </c>
      <c r="N171" s="134">
        <f t="shared" si="152"/>
        <v>106</v>
      </c>
      <c r="O171" s="115">
        <v>42055</v>
      </c>
      <c r="P171" s="134">
        <f t="shared" ref="P171" si="178">IF(O171*L171&gt;0,O171-L171,"" )</f>
        <v>14</v>
      </c>
      <c r="Q171" s="371" t="s">
        <v>185</v>
      </c>
      <c r="R171" s="387" t="s">
        <v>209</v>
      </c>
      <c r="S171" s="334">
        <v>42093</v>
      </c>
      <c r="T171" s="225">
        <v>42094</v>
      </c>
      <c r="U171" s="45">
        <f t="shared" si="153"/>
        <v>22.714285714285715</v>
      </c>
      <c r="V171" s="45">
        <f t="shared" si="175"/>
        <v>7.5714285714285712</v>
      </c>
      <c r="W171" s="45">
        <f t="shared" si="176"/>
        <v>5.5714285714285712</v>
      </c>
      <c r="X171" s="41">
        <f t="shared" ref="X171" si="179">IF($T171*S171&gt;0,($T171-S171)/7, "")</f>
        <v>0.14285714285714285</v>
      </c>
      <c r="Y171" s="161" t="s">
        <v>47</v>
      </c>
      <c r="Z171" s="28"/>
      <c r="AA171" s="248" t="s">
        <v>210</v>
      </c>
    </row>
    <row r="172" spans="1:27" s="58" customFormat="1">
      <c r="A172" s="288" t="s">
        <v>237</v>
      </c>
      <c r="B172" s="265" t="s">
        <v>323</v>
      </c>
      <c r="C172" s="59" t="s">
        <v>154</v>
      </c>
      <c r="D172" s="61">
        <v>41954</v>
      </c>
      <c r="E172" s="338">
        <v>41974</v>
      </c>
      <c r="F172" s="59" t="s">
        <v>28</v>
      </c>
      <c r="G172" s="356">
        <v>41977</v>
      </c>
      <c r="H172" s="127" t="s">
        <v>41</v>
      </c>
      <c r="I172" s="57" t="s">
        <v>221</v>
      </c>
      <c r="J172" s="59"/>
      <c r="K172" s="135" t="str">
        <f t="shared" si="151"/>
        <v/>
      </c>
      <c r="L172" s="59"/>
      <c r="M172" s="48" t="str">
        <f t="shared" ref="M172:M173" si="180">IF(L172*J172&gt;0,L172-J172, "")</f>
        <v/>
      </c>
      <c r="N172" s="135" t="str">
        <f t="shared" si="152"/>
        <v/>
      </c>
      <c r="O172" s="116">
        <v>42032</v>
      </c>
      <c r="P172" s="135" t="str">
        <f t="shared" ref="P172:P173" si="181">IF(O172*L172&gt;0,O172-L172,"" )</f>
        <v/>
      </c>
      <c r="Q172" s="371" t="s">
        <v>183</v>
      </c>
      <c r="R172" s="387" t="s">
        <v>207</v>
      </c>
      <c r="S172" s="338"/>
      <c r="T172" s="260">
        <v>42094</v>
      </c>
      <c r="U172" s="48">
        <f t="shared" si="153"/>
        <v>20</v>
      </c>
      <c r="V172" s="48" t="str">
        <f t="shared" si="175"/>
        <v/>
      </c>
      <c r="W172" s="48">
        <f t="shared" si="176"/>
        <v>8.8571428571428577</v>
      </c>
      <c r="X172" s="41" t="str">
        <f t="shared" ref="X172:X173" si="182">IF($T172*S172&gt;0,($T172-S172)/7, "")</f>
        <v/>
      </c>
      <c r="Y172" s="160" t="s">
        <v>31</v>
      </c>
      <c r="Z172" s="60"/>
      <c r="AA172" s="249"/>
    </row>
    <row r="173" spans="1:27" s="58" customFormat="1">
      <c r="A173" s="288" t="s">
        <v>222</v>
      </c>
      <c r="B173" s="265" t="s">
        <v>324</v>
      </c>
      <c r="C173" s="59" t="s">
        <v>149</v>
      </c>
      <c r="D173" s="61">
        <v>41941</v>
      </c>
      <c r="E173" s="338">
        <v>41927</v>
      </c>
      <c r="F173" s="59" t="s">
        <v>28</v>
      </c>
      <c r="G173" s="356">
        <v>41947</v>
      </c>
      <c r="H173" s="127" t="s">
        <v>28</v>
      </c>
      <c r="I173" s="57" t="s">
        <v>62</v>
      </c>
      <c r="J173" s="59">
        <v>41987</v>
      </c>
      <c r="K173" s="135">
        <f t="shared" si="151"/>
        <v>46</v>
      </c>
      <c r="L173" s="59">
        <v>42016</v>
      </c>
      <c r="M173" s="48">
        <f t="shared" si="180"/>
        <v>29</v>
      </c>
      <c r="N173" s="135">
        <f t="shared" si="152"/>
        <v>75</v>
      </c>
      <c r="O173" s="116">
        <v>42048</v>
      </c>
      <c r="P173" s="135">
        <f t="shared" si="181"/>
        <v>32</v>
      </c>
      <c r="Q173" s="371" t="s">
        <v>183</v>
      </c>
      <c r="R173" s="387" t="s">
        <v>207</v>
      </c>
      <c r="S173" s="338">
        <v>42093</v>
      </c>
      <c r="T173" s="226">
        <v>42093</v>
      </c>
      <c r="U173" s="48">
        <f t="shared" si="153"/>
        <v>21.714285714285715</v>
      </c>
      <c r="V173" s="48">
        <f t="shared" si="175"/>
        <v>11</v>
      </c>
      <c r="W173" s="48">
        <f t="shared" si="176"/>
        <v>6.4285714285714288</v>
      </c>
      <c r="X173" s="41">
        <f t="shared" si="182"/>
        <v>0</v>
      </c>
      <c r="Y173" s="160" t="s">
        <v>31</v>
      </c>
      <c r="Z173" s="60"/>
      <c r="AA173" s="249"/>
    </row>
    <row r="174" spans="1:27" s="8" customFormat="1">
      <c r="A174" s="288" t="s">
        <v>222</v>
      </c>
      <c r="B174" s="265" t="s">
        <v>325</v>
      </c>
      <c r="C174" s="66" t="s">
        <v>160</v>
      </c>
      <c r="D174" s="61">
        <v>41968</v>
      </c>
      <c r="E174" s="338">
        <v>41954</v>
      </c>
      <c r="F174" s="59" t="s">
        <v>41</v>
      </c>
      <c r="G174" s="356">
        <v>41968</v>
      </c>
      <c r="H174" s="127" t="s">
        <v>41</v>
      </c>
      <c r="I174" s="57" t="s">
        <v>211</v>
      </c>
      <c r="J174" s="59"/>
      <c r="K174" s="135" t="str">
        <f t="shared" ref="K174:K205" si="183">IF(J174*D174&gt;0,J174-D174, "")</f>
        <v/>
      </c>
      <c r="L174" s="59">
        <v>42033</v>
      </c>
      <c r="M174" s="48" t="str">
        <f>IF(L174*J174&gt;0,L174-J174, "")</f>
        <v/>
      </c>
      <c r="N174" s="135">
        <f t="shared" ref="N174:N205" si="184">IF(L174*D174&gt;0,L174-D174,"" )</f>
        <v>65</v>
      </c>
      <c r="O174" s="116">
        <v>42038</v>
      </c>
      <c r="P174" s="135">
        <f>IF(O174*L174&gt;0,O174-L174,"" )</f>
        <v>5</v>
      </c>
      <c r="Q174" s="371" t="s">
        <v>183</v>
      </c>
      <c r="R174" s="387" t="s">
        <v>207</v>
      </c>
      <c r="S174" s="338"/>
      <c r="T174" s="228">
        <v>42093</v>
      </c>
      <c r="U174" s="48">
        <f t="shared" ref="U174:U205" si="185">IF(Z174&lt;&gt;"X",IF(($T174*D174&gt;0),($T174-D174)/7,""),"x")</f>
        <v>17.857142857142858</v>
      </c>
      <c r="V174" s="48">
        <f t="shared" si="175"/>
        <v>8.5714285714285712</v>
      </c>
      <c r="W174" s="48">
        <f t="shared" si="176"/>
        <v>7.8571428571428568</v>
      </c>
      <c r="X174" s="41" t="str">
        <f>IF($T174*S174&gt;0,($T174-S174)/7, "")</f>
        <v/>
      </c>
      <c r="Y174" s="164" t="s">
        <v>31</v>
      </c>
      <c r="Z174" s="179"/>
      <c r="AA174" s="249"/>
    </row>
    <row r="175" spans="1:27" s="58" customFormat="1">
      <c r="A175" s="288" t="s">
        <v>222</v>
      </c>
      <c r="B175" s="265" t="s">
        <v>326</v>
      </c>
      <c r="C175" s="59" t="s">
        <v>149</v>
      </c>
      <c r="D175" s="61">
        <v>41965</v>
      </c>
      <c r="E175" s="338">
        <v>41954</v>
      </c>
      <c r="F175" s="59" t="s">
        <v>46</v>
      </c>
      <c r="G175" s="356"/>
      <c r="H175" s="127" t="s">
        <v>41</v>
      </c>
      <c r="I175" s="57" t="s">
        <v>132</v>
      </c>
      <c r="J175" s="59"/>
      <c r="K175" s="135" t="str">
        <f t="shared" si="183"/>
        <v/>
      </c>
      <c r="L175" s="59">
        <v>42033</v>
      </c>
      <c r="M175" s="48" t="str">
        <f>IF(L175*J175&gt;0,L175-J175, "")</f>
        <v/>
      </c>
      <c r="N175" s="135">
        <f t="shared" si="184"/>
        <v>68</v>
      </c>
      <c r="O175" s="116">
        <v>42045</v>
      </c>
      <c r="P175" s="135">
        <f>IF(O175*L175&gt;0,O175-L175,"" )</f>
        <v>12</v>
      </c>
      <c r="Q175" s="371" t="s">
        <v>183</v>
      </c>
      <c r="R175" s="387" t="s">
        <v>207</v>
      </c>
      <c r="S175" s="338"/>
      <c r="T175" s="228">
        <v>42093</v>
      </c>
      <c r="U175" s="48">
        <f t="shared" si="185"/>
        <v>18.285714285714285</v>
      </c>
      <c r="V175" s="48">
        <f t="shared" si="175"/>
        <v>8.5714285714285712</v>
      </c>
      <c r="W175" s="48">
        <f t="shared" si="176"/>
        <v>6.8571428571428568</v>
      </c>
      <c r="X175" s="41" t="str">
        <f>IF($T175*S175&gt;0,($T175-S175)/7, "")</f>
        <v/>
      </c>
      <c r="Y175" s="160" t="s">
        <v>31</v>
      </c>
      <c r="Z175" s="60"/>
      <c r="AA175" s="249"/>
    </row>
    <row r="176" spans="1:27" s="15" customFormat="1">
      <c r="A176" s="289" t="s">
        <v>238</v>
      </c>
      <c r="B176" s="263" t="s">
        <v>327</v>
      </c>
      <c r="C176" s="19"/>
      <c r="D176" s="33">
        <v>41926</v>
      </c>
      <c r="E176" s="334"/>
      <c r="F176" s="7" t="s">
        <v>32</v>
      </c>
      <c r="G176" s="354">
        <v>41956</v>
      </c>
      <c r="H176" s="128" t="s">
        <v>41</v>
      </c>
      <c r="I176" s="7" t="s">
        <v>82</v>
      </c>
      <c r="J176" s="19">
        <v>42002</v>
      </c>
      <c r="K176" s="134">
        <f t="shared" si="183"/>
        <v>76</v>
      </c>
      <c r="L176" s="19">
        <v>42045</v>
      </c>
      <c r="M176" s="45">
        <f>IF(L176*J176&gt;0,L176-J176, "")</f>
        <v>43</v>
      </c>
      <c r="N176" s="134">
        <f t="shared" si="184"/>
        <v>119</v>
      </c>
      <c r="O176" s="115">
        <v>42049</v>
      </c>
      <c r="P176" s="134">
        <f>IF(O176*L176&gt;0,O176-L176,"" )</f>
        <v>4</v>
      </c>
      <c r="Q176" s="371" t="s">
        <v>183</v>
      </c>
      <c r="R176" s="387" t="s">
        <v>207</v>
      </c>
      <c r="S176" s="334"/>
      <c r="T176" s="222">
        <v>42093</v>
      </c>
      <c r="U176" s="45">
        <f t="shared" si="185"/>
        <v>23.857142857142858</v>
      </c>
      <c r="V176" s="45">
        <f t="shared" si="175"/>
        <v>6.8571428571428568</v>
      </c>
      <c r="W176" s="45">
        <f t="shared" si="176"/>
        <v>6.2857142857142856</v>
      </c>
      <c r="X176" s="41" t="str">
        <f>IF($T176*S176&gt;0,($T176-S176)/7, "")</f>
        <v/>
      </c>
      <c r="Y176" s="161" t="s">
        <v>47</v>
      </c>
      <c r="Z176" s="28"/>
      <c r="AA176" s="248" t="s">
        <v>126</v>
      </c>
    </row>
    <row r="177" spans="1:27" s="58" customFormat="1">
      <c r="A177" s="288" t="s">
        <v>238</v>
      </c>
      <c r="B177" s="265" t="s">
        <v>328</v>
      </c>
      <c r="C177" s="59" t="s">
        <v>148</v>
      </c>
      <c r="D177" s="61">
        <v>41954</v>
      </c>
      <c r="E177" s="338">
        <v>41954</v>
      </c>
      <c r="F177" s="59" t="s">
        <v>46</v>
      </c>
      <c r="G177" s="356"/>
      <c r="H177" s="127" t="s">
        <v>41</v>
      </c>
      <c r="I177" s="57" t="s">
        <v>116</v>
      </c>
      <c r="J177" s="59"/>
      <c r="K177" s="135" t="str">
        <f t="shared" si="183"/>
        <v/>
      </c>
      <c r="L177" s="59">
        <v>42041</v>
      </c>
      <c r="M177" s="48" t="str">
        <f t="shared" ref="M177:M184" si="186">IF(L177*J177&gt;0,L177-J177, "")</f>
        <v/>
      </c>
      <c r="N177" s="135">
        <f t="shared" si="184"/>
        <v>87</v>
      </c>
      <c r="O177" s="116">
        <v>42046</v>
      </c>
      <c r="P177" s="135">
        <f t="shared" ref="P177:P184" si="187">IF(O177*L177&gt;0,O177-L177,"" )</f>
        <v>5</v>
      </c>
      <c r="Q177" s="371" t="s">
        <v>183</v>
      </c>
      <c r="R177" s="387" t="s">
        <v>207</v>
      </c>
      <c r="S177" s="338">
        <v>42091</v>
      </c>
      <c r="T177" s="228">
        <v>42092</v>
      </c>
      <c r="U177" s="48">
        <f t="shared" si="185"/>
        <v>19.714285714285715</v>
      </c>
      <c r="V177" s="48">
        <f t="shared" si="175"/>
        <v>7.2857142857142856</v>
      </c>
      <c r="W177" s="48">
        <f t="shared" si="176"/>
        <v>6.5714285714285712</v>
      </c>
      <c r="X177" s="40">
        <f t="shared" ref="X177:X184" si="188">IF($T177*S177&gt;0,($T177-S177)/7, "")</f>
        <v>0.14285714285714285</v>
      </c>
      <c r="Y177" s="160" t="s">
        <v>31</v>
      </c>
      <c r="Z177" s="60"/>
      <c r="AA177" s="249"/>
    </row>
    <row r="178" spans="1:27" s="8" customFormat="1">
      <c r="A178" s="290" t="s">
        <v>222</v>
      </c>
      <c r="B178" s="266" t="s">
        <v>329</v>
      </c>
      <c r="C178" s="18" t="s">
        <v>147</v>
      </c>
      <c r="D178" s="34">
        <v>42014</v>
      </c>
      <c r="E178" s="340">
        <v>42002</v>
      </c>
      <c r="F178" s="18" t="s">
        <v>79</v>
      </c>
      <c r="G178" s="357"/>
      <c r="H178" s="129" t="s">
        <v>41</v>
      </c>
      <c r="I178" s="9" t="s">
        <v>102</v>
      </c>
      <c r="J178" s="18">
        <v>42017</v>
      </c>
      <c r="K178" s="136">
        <f t="shared" si="183"/>
        <v>3</v>
      </c>
      <c r="L178" s="18">
        <v>42035</v>
      </c>
      <c r="M178" s="118">
        <f t="shared" si="186"/>
        <v>18</v>
      </c>
      <c r="N178" s="136">
        <f t="shared" si="184"/>
        <v>21</v>
      </c>
      <c r="O178" s="149">
        <v>42040</v>
      </c>
      <c r="P178" s="136">
        <f t="shared" si="187"/>
        <v>5</v>
      </c>
      <c r="Q178" s="371" t="s">
        <v>183</v>
      </c>
      <c r="R178" s="387" t="s">
        <v>207</v>
      </c>
      <c r="S178" s="340"/>
      <c r="T178" s="229">
        <v>42092</v>
      </c>
      <c r="U178" s="118">
        <f t="shared" si="185"/>
        <v>11.142857142857142</v>
      </c>
      <c r="V178" s="118">
        <f t="shared" si="175"/>
        <v>8.1428571428571423</v>
      </c>
      <c r="W178" s="118">
        <f t="shared" si="176"/>
        <v>7.4285714285714288</v>
      </c>
      <c r="X178" s="117" t="str">
        <f t="shared" si="188"/>
        <v/>
      </c>
      <c r="Y178" s="165" t="s">
        <v>50</v>
      </c>
      <c r="Z178" s="29"/>
      <c r="AA178" s="250"/>
    </row>
    <row r="179" spans="1:27" s="8" customFormat="1">
      <c r="A179" s="288" t="s">
        <v>238</v>
      </c>
      <c r="B179" s="265" t="s">
        <v>263</v>
      </c>
      <c r="C179" s="59" t="s">
        <v>148</v>
      </c>
      <c r="D179" s="61">
        <v>41950</v>
      </c>
      <c r="E179" s="338">
        <v>41950</v>
      </c>
      <c r="F179" s="59" t="s">
        <v>46</v>
      </c>
      <c r="G179" s="356"/>
      <c r="H179" s="127" t="s">
        <v>41</v>
      </c>
      <c r="I179" s="57" t="s">
        <v>170</v>
      </c>
      <c r="J179" s="256"/>
      <c r="K179" s="135" t="str">
        <f t="shared" si="183"/>
        <v/>
      </c>
      <c r="L179" s="59">
        <v>42033</v>
      </c>
      <c r="M179" s="48" t="str">
        <f>IF(L179*J179&gt;0,L179-J179, "")</f>
        <v/>
      </c>
      <c r="N179" s="135">
        <f t="shared" si="184"/>
        <v>83</v>
      </c>
      <c r="O179" s="116">
        <v>42047</v>
      </c>
      <c r="P179" s="135">
        <f>IF(O179*L179&gt;0,O179-L179,"" )</f>
        <v>14</v>
      </c>
      <c r="Q179" s="371" t="s">
        <v>183</v>
      </c>
      <c r="R179" s="387" t="s">
        <v>207</v>
      </c>
      <c r="S179" s="338"/>
      <c r="T179" s="228">
        <v>42090</v>
      </c>
      <c r="U179" s="48">
        <f t="shared" si="185"/>
        <v>20</v>
      </c>
      <c r="V179" s="48">
        <f t="shared" si="175"/>
        <v>8.1428571428571423</v>
      </c>
      <c r="W179" s="48">
        <f t="shared" si="176"/>
        <v>6.1428571428571432</v>
      </c>
      <c r="X179" s="41" t="str">
        <f>IF($T179*S179&gt;0,($T179-S179)/7, "")</f>
        <v/>
      </c>
      <c r="Y179" s="160" t="s">
        <v>31</v>
      </c>
      <c r="Z179" s="60"/>
      <c r="AA179" s="249"/>
    </row>
    <row r="180" spans="1:27" s="8" customFormat="1">
      <c r="A180" s="289" t="s">
        <v>222</v>
      </c>
      <c r="B180" s="263" t="s">
        <v>330</v>
      </c>
      <c r="C180" s="19" t="s">
        <v>149</v>
      </c>
      <c r="D180" s="33">
        <v>41924</v>
      </c>
      <c r="E180" s="334">
        <v>41923</v>
      </c>
      <c r="F180" s="7" t="s">
        <v>41</v>
      </c>
      <c r="G180" s="354">
        <v>41956</v>
      </c>
      <c r="H180" s="128" t="s">
        <v>41</v>
      </c>
      <c r="I180" s="7" t="s">
        <v>77</v>
      </c>
      <c r="J180" s="19">
        <v>41995</v>
      </c>
      <c r="K180" s="134">
        <f t="shared" si="183"/>
        <v>71</v>
      </c>
      <c r="L180" s="19">
        <v>42040</v>
      </c>
      <c r="M180" s="45">
        <f t="shared" si="186"/>
        <v>45</v>
      </c>
      <c r="N180" s="134">
        <f t="shared" si="184"/>
        <v>116</v>
      </c>
      <c r="O180" s="115">
        <v>42047</v>
      </c>
      <c r="P180" s="134">
        <f t="shared" si="187"/>
        <v>7</v>
      </c>
      <c r="Q180" s="371" t="s">
        <v>185</v>
      </c>
      <c r="R180" s="387" t="s">
        <v>209</v>
      </c>
      <c r="S180" s="334">
        <v>42090</v>
      </c>
      <c r="T180" s="230">
        <v>42091</v>
      </c>
      <c r="U180" s="45">
        <f t="shared" si="185"/>
        <v>23.857142857142858</v>
      </c>
      <c r="V180" s="45">
        <f t="shared" si="175"/>
        <v>7.2857142857142856</v>
      </c>
      <c r="W180" s="45">
        <f t="shared" si="176"/>
        <v>6.2857142857142856</v>
      </c>
      <c r="X180" s="41">
        <f t="shared" si="188"/>
        <v>0.14285714285714285</v>
      </c>
      <c r="Y180" s="161" t="s">
        <v>47</v>
      </c>
      <c r="Z180" s="28"/>
      <c r="AA180" s="248"/>
    </row>
    <row r="181" spans="1:27" s="92" customFormat="1">
      <c r="A181" s="289" t="s">
        <v>222</v>
      </c>
      <c r="B181" s="263" t="s">
        <v>331</v>
      </c>
      <c r="C181" s="19" t="s">
        <v>152</v>
      </c>
      <c r="D181" s="33">
        <v>41925</v>
      </c>
      <c r="E181" s="334">
        <v>41902</v>
      </c>
      <c r="F181" s="7" t="s">
        <v>32</v>
      </c>
      <c r="G181" s="354">
        <v>41925</v>
      </c>
      <c r="H181" s="128" t="s">
        <v>41</v>
      </c>
      <c r="I181" s="7" t="s">
        <v>78</v>
      </c>
      <c r="J181" s="19">
        <v>41995</v>
      </c>
      <c r="K181" s="134">
        <f t="shared" si="183"/>
        <v>70</v>
      </c>
      <c r="L181" s="19">
        <v>42040</v>
      </c>
      <c r="M181" s="45">
        <f t="shared" si="186"/>
        <v>45</v>
      </c>
      <c r="N181" s="134">
        <f t="shared" si="184"/>
        <v>115</v>
      </c>
      <c r="O181" s="115">
        <v>42045</v>
      </c>
      <c r="P181" s="134">
        <f t="shared" si="187"/>
        <v>5</v>
      </c>
      <c r="Q181" s="371" t="s">
        <v>183</v>
      </c>
      <c r="R181" s="387" t="s">
        <v>207</v>
      </c>
      <c r="S181" s="334">
        <v>42089</v>
      </c>
      <c r="T181" s="230">
        <v>42090</v>
      </c>
      <c r="U181" s="45">
        <f t="shared" si="185"/>
        <v>23.571428571428573</v>
      </c>
      <c r="V181" s="45">
        <f t="shared" si="175"/>
        <v>7.1428571428571432</v>
      </c>
      <c r="W181" s="45">
        <f t="shared" si="176"/>
        <v>6.4285714285714288</v>
      </c>
      <c r="X181" s="41">
        <f t="shared" si="188"/>
        <v>0.14285714285714285</v>
      </c>
      <c r="Y181" s="161" t="s">
        <v>47</v>
      </c>
      <c r="Z181" s="28"/>
      <c r="AA181" s="248" t="s">
        <v>87</v>
      </c>
    </row>
    <row r="182" spans="1:27" s="58" customFormat="1">
      <c r="A182" s="289" t="s">
        <v>238</v>
      </c>
      <c r="B182" s="263" t="s">
        <v>332</v>
      </c>
      <c r="C182" s="19"/>
      <c r="D182" s="33">
        <v>41925</v>
      </c>
      <c r="E182" s="334">
        <v>41928</v>
      </c>
      <c r="F182" s="7" t="s">
        <v>41</v>
      </c>
      <c r="G182" s="354"/>
      <c r="H182" s="128" t="s">
        <v>41</v>
      </c>
      <c r="I182" s="23" t="s">
        <v>85</v>
      </c>
      <c r="J182" s="19">
        <v>42002</v>
      </c>
      <c r="K182" s="134">
        <f t="shared" si="183"/>
        <v>77</v>
      </c>
      <c r="L182" s="19">
        <v>42045</v>
      </c>
      <c r="M182" s="45">
        <f t="shared" si="186"/>
        <v>43</v>
      </c>
      <c r="N182" s="134">
        <f t="shared" si="184"/>
        <v>120</v>
      </c>
      <c r="O182" s="115">
        <v>42048</v>
      </c>
      <c r="P182" s="134">
        <f t="shared" si="187"/>
        <v>3</v>
      </c>
      <c r="Q182" s="371" t="s">
        <v>183</v>
      </c>
      <c r="R182" s="387" t="s">
        <v>207</v>
      </c>
      <c r="S182" s="334"/>
      <c r="T182" s="230">
        <v>42090</v>
      </c>
      <c r="U182" s="45">
        <f t="shared" si="185"/>
        <v>23.571428571428573</v>
      </c>
      <c r="V182" s="45">
        <f t="shared" si="175"/>
        <v>6.4285714285714288</v>
      </c>
      <c r="W182" s="45">
        <f t="shared" si="176"/>
        <v>6</v>
      </c>
      <c r="X182" s="41" t="str">
        <f t="shared" si="188"/>
        <v/>
      </c>
      <c r="Y182" s="161" t="s">
        <v>47</v>
      </c>
      <c r="Z182" s="28"/>
      <c r="AA182" s="248" t="s">
        <v>128</v>
      </c>
    </row>
    <row r="183" spans="1:27" s="1" customFormat="1">
      <c r="A183" s="278" t="s">
        <v>238</v>
      </c>
      <c r="B183" s="264" t="s">
        <v>333</v>
      </c>
      <c r="C183" s="73" t="s">
        <v>150</v>
      </c>
      <c r="D183" s="36">
        <v>41900</v>
      </c>
      <c r="E183" s="335">
        <v>41900</v>
      </c>
      <c r="F183" s="12" t="s">
        <v>41</v>
      </c>
      <c r="G183" s="355"/>
      <c r="H183" s="130" t="s">
        <v>41</v>
      </c>
      <c r="I183" s="12" t="s">
        <v>96</v>
      </c>
      <c r="J183" s="21">
        <v>42009</v>
      </c>
      <c r="K183" s="133">
        <f t="shared" si="183"/>
        <v>109</v>
      </c>
      <c r="L183" s="21">
        <v>42039</v>
      </c>
      <c r="M183" s="91">
        <f t="shared" si="186"/>
        <v>30</v>
      </c>
      <c r="N183" s="133">
        <f t="shared" si="184"/>
        <v>139</v>
      </c>
      <c r="O183" s="95">
        <v>42045</v>
      </c>
      <c r="P183" s="133">
        <f t="shared" si="187"/>
        <v>6</v>
      </c>
      <c r="Q183" s="371" t="s">
        <v>183</v>
      </c>
      <c r="R183" s="387" t="s">
        <v>207</v>
      </c>
      <c r="S183" s="335"/>
      <c r="T183" s="231">
        <v>42090</v>
      </c>
      <c r="U183" s="91" t="str">
        <f t="shared" si="185"/>
        <v>x</v>
      </c>
      <c r="V183" s="91">
        <f t="shared" si="175"/>
        <v>7.2857142857142856</v>
      </c>
      <c r="W183" s="91">
        <f t="shared" si="176"/>
        <v>6.4285714285714288</v>
      </c>
      <c r="X183" s="42" t="str">
        <f t="shared" si="188"/>
        <v/>
      </c>
      <c r="Y183" s="166" t="s">
        <v>50</v>
      </c>
      <c r="Z183" s="180" t="s">
        <v>113</v>
      </c>
      <c r="AA183" s="251" t="s">
        <v>98</v>
      </c>
    </row>
    <row r="184" spans="1:27" s="8" customFormat="1">
      <c r="A184" s="288" t="s">
        <v>237</v>
      </c>
      <c r="B184" s="265" t="s">
        <v>334</v>
      </c>
      <c r="C184" s="59" t="s">
        <v>154</v>
      </c>
      <c r="D184" s="61">
        <v>41974</v>
      </c>
      <c r="E184" s="338">
        <v>41974</v>
      </c>
      <c r="F184" s="59" t="s">
        <v>41</v>
      </c>
      <c r="G184" s="356">
        <v>41977</v>
      </c>
      <c r="H184" s="127" t="s">
        <v>28</v>
      </c>
      <c r="I184" s="57" t="s">
        <v>101</v>
      </c>
      <c r="J184" s="59">
        <v>42012</v>
      </c>
      <c r="K184" s="135">
        <f t="shared" si="183"/>
        <v>38</v>
      </c>
      <c r="L184" s="59">
        <v>42032</v>
      </c>
      <c r="M184" s="48">
        <f t="shared" si="186"/>
        <v>20</v>
      </c>
      <c r="N184" s="135">
        <f t="shared" si="184"/>
        <v>58</v>
      </c>
      <c r="O184" s="116">
        <v>42037</v>
      </c>
      <c r="P184" s="135">
        <f t="shared" si="187"/>
        <v>5</v>
      </c>
      <c r="Q184" s="371" t="s">
        <v>183</v>
      </c>
      <c r="R184" s="387" t="s">
        <v>203</v>
      </c>
      <c r="S184" s="338"/>
      <c r="T184" s="228">
        <v>42090</v>
      </c>
      <c r="U184" s="48">
        <f t="shared" si="185"/>
        <v>16.571428571428573</v>
      </c>
      <c r="V184" s="48">
        <f t="shared" si="175"/>
        <v>8.2857142857142865</v>
      </c>
      <c r="W184" s="48">
        <f t="shared" si="176"/>
        <v>7.5714285714285712</v>
      </c>
      <c r="X184" s="41" t="str">
        <f t="shared" si="188"/>
        <v/>
      </c>
      <c r="Y184" s="160" t="s">
        <v>31</v>
      </c>
      <c r="Z184" s="60"/>
      <c r="AA184" s="249"/>
    </row>
    <row r="185" spans="1:27" s="58" customFormat="1">
      <c r="A185" s="291" t="s">
        <v>222</v>
      </c>
      <c r="B185" s="267" t="s">
        <v>335</v>
      </c>
      <c r="C185" s="38" t="s">
        <v>160</v>
      </c>
      <c r="D185" s="35">
        <v>41969</v>
      </c>
      <c r="E185" s="341"/>
      <c r="F185" s="20" t="s">
        <v>28</v>
      </c>
      <c r="G185" s="358">
        <v>41969</v>
      </c>
      <c r="H185" s="198" t="s">
        <v>28</v>
      </c>
      <c r="I185" s="3" t="s">
        <v>76</v>
      </c>
      <c r="J185" s="20">
        <v>41995</v>
      </c>
      <c r="K185" s="136">
        <f t="shared" si="183"/>
        <v>26</v>
      </c>
      <c r="L185" s="18">
        <v>42018</v>
      </c>
      <c r="M185" s="118">
        <f t="shared" ref="M185" si="189">IF(L185*J185&gt;0,L185-J185, "")</f>
        <v>23</v>
      </c>
      <c r="N185" s="136">
        <f t="shared" si="184"/>
        <v>49</v>
      </c>
      <c r="O185" s="149">
        <v>42025</v>
      </c>
      <c r="P185" s="136">
        <f t="shared" ref="P185" si="190">IF(O185*L185&gt;0,O185-L185,"" )</f>
        <v>7</v>
      </c>
      <c r="Q185" s="372" t="s">
        <v>184</v>
      </c>
      <c r="R185" s="387" t="s">
        <v>187</v>
      </c>
      <c r="S185" s="341">
        <v>42088</v>
      </c>
      <c r="T185" s="232">
        <v>42090</v>
      </c>
      <c r="U185" s="118">
        <f t="shared" si="185"/>
        <v>17.285714285714285</v>
      </c>
      <c r="V185" s="118">
        <f t="shared" si="175"/>
        <v>10.285714285714286</v>
      </c>
      <c r="W185" s="118">
        <f t="shared" si="176"/>
        <v>9.2857142857142865</v>
      </c>
      <c r="X185" s="117">
        <f t="shared" ref="X185" si="191">IF($T185*S185&gt;0,($T185-S185)/7, "")</f>
        <v>0.2857142857142857</v>
      </c>
      <c r="Y185" s="167" t="s">
        <v>50</v>
      </c>
      <c r="Z185" s="181"/>
      <c r="AA185" s="394"/>
    </row>
    <row r="186" spans="1:27" s="58" customFormat="1">
      <c r="A186" s="289" t="s">
        <v>222</v>
      </c>
      <c r="B186" s="263" t="s">
        <v>336</v>
      </c>
      <c r="C186" s="19" t="s">
        <v>160</v>
      </c>
      <c r="D186" s="33">
        <v>41967</v>
      </c>
      <c r="E186" s="334">
        <v>41953</v>
      </c>
      <c r="F186" s="19" t="s">
        <v>41</v>
      </c>
      <c r="G186" s="354"/>
      <c r="H186" s="128" t="s">
        <v>41</v>
      </c>
      <c r="I186" s="7" t="s">
        <v>131</v>
      </c>
      <c r="J186" s="19"/>
      <c r="K186" s="134" t="str">
        <f t="shared" si="183"/>
        <v/>
      </c>
      <c r="L186" s="19">
        <v>42040</v>
      </c>
      <c r="M186" s="45" t="str">
        <f>IF(L186*J186&gt;0,L186-J186, "")</f>
        <v/>
      </c>
      <c r="N186" s="134">
        <f t="shared" si="184"/>
        <v>73</v>
      </c>
      <c r="O186" s="115">
        <v>42045</v>
      </c>
      <c r="P186" s="134">
        <f>IF(O186*L186&gt;0,O186-L186,"" )</f>
        <v>5</v>
      </c>
      <c r="Q186" s="371" t="s">
        <v>183</v>
      </c>
      <c r="R186" s="387" t="s">
        <v>207</v>
      </c>
      <c r="S186" s="334"/>
      <c r="T186" s="233">
        <v>42089</v>
      </c>
      <c r="U186" s="45">
        <f t="shared" si="185"/>
        <v>17.428571428571427</v>
      </c>
      <c r="V186" s="45">
        <f t="shared" si="175"/>
        <v>7</v>
      </c>
      <c r="W186" s="45">
        <f t="shared" si="176"/>
        <v>6.2857142857142856</v>
      </c>
      <c r="X186" s="41" t="str">
        <f t="shared" ref="X186:X192" si="192">IF($T186*S186&gt;0,($T186-S186)/7, "")</f>
        <v/>
      </c>
      <c r="Y186" s="161" t="s">
        <v>47</v>
      </c>
      <c r="Z186" s="28"/>
      <c r="AA186" s="248"/>
    </row>
    <row r="187" spans="1:27" s="58" customFormat="1">
      <c r="A187" s="288" t="s">
        <v>222</v>
      </c>
      <c r="B187" s="265" t="s">
        <v>337</v>
      </c>
      <c r="C187" s="59" t="s">
        <v>160</v>
      </c>
      <c r="D187" s="61">
        <v>41945</v>
      </c>
      <c r="E187" s="338"/>
      <c r="F187" s="59" t="s">
        <v>28</v>
      </c>
      <c r="G187" s="356">
        <v>41956</v>
      </c>
      <c r="H187" s="127" t="s">
        <v>41</v>
      </c>
      <c r="I187" s="57" t="s">
        <v>178</v>
      </c>
      <c r="J187" s="59"/>
      <c r="K187" s="135" t="str">
        <f t="shared" si="183"/>
        <v/>
      </c>
      <c r="L187" s="59"/>
      <c r="M187" s="48" t="str">
        <f>IF(L187*J187&gt;0,L187-J187, "")</f>
        <v/>
      </c>
      <c r="N187" s="135" t="str">
        <f t="shared" si="184"/>
        <v/>
      </c>
      <c r="O187" s="116">
        <v>42035</v>
      </c>
      <c r="P187" s="135" t="str">
        <f>IF(O187*L187&gt;0,O187-L187,"" )</f>
        <v/>
      </c>
      <c r="Q187" s="371" t="s">
        <v>186</v>
      </c>
      <c r="R187" s="387" t="s">
        <v>203</v>
      </c>
      <c r="S187" s="338"/>
      <c r="T187" s="228">
        <v>42089</v>
      </c>
      <c r="U187" s="48">
        <f t="shared" si="185"/>
        <v>20.571428571428573</v>
      </c>
      <c r="V187" s="48" t="str">
        <f t="shared" si="175"/>
        <v/>
      </c>
      <c r="W187" s="48">
        <f t="shared" si="176"/>
        <v>7.7142857142857144</v>
      </c>
      <c r="X187" s="41" t="str">
        <f>IF($T187*S187&gt;0,($T187-S187)/7, "")</f>
        <v/>
      </c>
      <c r="Y187" s="160" t="s">
        <v>31</v>
      </c>
      <c r="Z187" s="60"/>
      <c r="AA187" s="249" t="s">
        <v>179</v>
      </c>
    </row>
    <row r="188" spans="1:27" s="58" customFormat="1">
      <c r="A188" s="288" t="s">
        <v>149</v>
      </c>
      <c r="B188" s="265" t="s">
        <v>338</v>
      </c>
      <c r="C188" s="59" t="s">
        <v>222</v>
      </c>
      <c r="D188" s="61">
        <v>41935</v>
      </c>
      <c r="E188" s="338">
        <v>41974</v>
      </c>
      <c r="F188" s="59" t="s">
        <v>28</v>
      </c>
      <c r="G188" s="356">
        <v>41977</v>
      </c>
      <c r="H188" s="127" t="s">
        <v>41</v>
      </c>
      <c r="I188" s="57"/>
      <c r="J188" s="59"/>
      <c r="K188" s="135" t="str">
        <f t="shared" si="183"/>
        <v/>
      </c>
      <c r="L188" s="59"/>
      <c r="M188" s="48" t="str">
        <f t="shared" ref="M188" si="193">IF(L188*J188&gt;0,L188-J188, "")</f>
        <v/>
      </c>
      <c r="N188" s="135" t="str">
        <f t="shared" si="184"/>
        <v/>
      </c>
      <c r="O188" s="116">
        <v>42031</v>
      </c>
      <c r="P188" s="135" t="str">
        <f t="shared" ref="P188" si="194">IF(O188*L188&gt;0,O188-L188,"" )</f>
        <v/>
      </c>
      <c r="Q188" s="371" t="s">
        <v>183</v>
      </c>
      <c r="R188" s="387" t="s">
        <v>207</v>
      </c>
      <c r="S188" s="338"/>
      <c r="T188" s="227">
        <v>42089</v>
      </c>
      <c r="U188" s="48">
        <f t="shared" si="185"/>
        <v>22</v>
      </c>
      <c r="V188" s="48" t="str">
        <f t="shared" si="175"/>
        <v/>
      </c>
      <c r="W188" s="48">
        <f t="shared" si="176"/>
        <v>8.2857142857142865</v>
      </c>
      <c r="X188" s="41" t="str">
        <f t="shared" si="192"/>
        <v/>
      </c>
      <c r="Y188" s="160" t="s">
        <v>31</v>
      </c>
      <c r="Z188" s="60"/>
      <c r="AA188" s="249"/>
    </row>
    <row r="189" spans="1:27" s="58" customFormat="1">
      <c r="A189" s="288" t="s">
        <v>222</v>
      </c>
      <c r="B189" s="265" t="s">
        <v>339</v>
      </c>
      <c r="C189" s="59"/>
      <c r="D189" s="61">
        <v>41957</v>
      </c>
      <c r="E189" s="338">
        <v>41957</v>
      </c>
      <c r="F189" s="59" t="s">
        <v>41</v>
      </c>
      <c r="G189" s="356"/>
      <c r="H189" s="127" t="s">
        <v>41</v>
      </c>
      <c r="I189" s="57" t="s">
        <v>117</v>
      </c>
      <c r="J189" s="59"/>
      <c r="K189" s="135" t="str">
        <f t="shared" si="183"/>
        <v/>
      </c>
      <c r="L189" s="59">
        <v>42020</v>
      </c>
      <c r="M189" s="48" t="str">
        <f>IF(L189*J189&gt;0,L189-J189, "")</f>
        <v/>
      </c>
      <c r="N189" s="135">
        <f t="shared" si="184"/>
        <v>63</v>
      </c>
      <c r="O189" s="116">
        <v>42041</v>
      </c>
      <c r="P189" s="135">
        <f>IF(O189*L189&gt;0,O189-L189,"" )</f>
        <v>21</v>
      </c>
      <c r="Q189" s="371" t="s">
        <v>186</v>
      </c>
      <c r="R189" s="387" t="s">
        <v>203</v>
      </c>
      <c r="S189" s="338"/>
      <c r="T189" s="228">
        <v>42088</v>
      </c>
      <c r="U189" s="48">
        <f t="shared" si="185"/>
        <v>18.714285714285715</v>
      </c>
      <c r="V189" s="48">
        <f t="shared" si="175"/>
        <v>9.7142857142857135</v>
      </c>
      <c r="W189" s="48">
        <f t="shared" si="176"/>
        <v>6.7142857142857144</v>
      </c>
      <c r="X189" s="41" t="str">
        <f t="shared" si="192"/>
        <v/>
      </c>
      <c r="Y189" s="160" t="s">
        <v>31</v>
      </c>
      <c r="Z189" s="60"/>
      <c r="AA189" s="249"/>
    </row>
    <row r="190" spans="1:27" s="58" customFormat="1">
      <c r="A190" s="288" t="s">
        <v>237</v>
      </c>
      <c r="B190" s="265" t="s">
        <v>340</v>
      </c>
      <c r="C190" s="59"/>
      <c r="D190" s="61">
        <v>41971</v>
      </c>
      <c r="E190" s="338">
        <v>41970</v>
      </c>
      <c r="F190" s="59"/>
      <c r="G190" s="356"/>
      <c r="H190" s="127" t="s">
        <v>28</v>
      </c>
      <c r="I190" s="57" t="s">
        <v>115</v>
      </c>
      <c r="J190" s="59">
        <v>42002</v>
      </c>
      <c r="K190" s="135">
        <f t="shared" si="183"/>
        <v>31</v>
      </c>
      <c r="L190" s="59">
        <v>42032</v>
      </c>
      <c r="M190" s="48">
        <f>IF(L190*J190&gt;0,L190-J190, "")</f>
        <v>30</v>
      </c>
      <c r="N190" s="135">
        <f t="shared" si="184"/>
        <v>61</v>
      </c>
      <c r="O190" s="116">
        <v>42040</v>
      </c>
      <c r="P190" s="135">
        <f>IF(O190*L190&gt;0,O190-L190,"" )</f>
        <v>8</v>
      </c>
      <c r="Q190" s="371" t="s">
        <v>186</v>
      </c>
      <c r="R190" s="387" t="s">
        <v>203</v>
      </c>
      <c r="S190" s="338"/>
      <c r="T190" s="228">
        <v>42088</v>
      </c>
      <c r="U190" s="48">
        <f t="shared" si="185"/>
        <v>16.714285714285715</v>
      </c>
      <c r="V190" s="48">
        <f t="shared" si="175"/>
        <v>8</v>
      </c>
      <c r="W190" s="48">
        <f t="shared" si="176"/>
        <v>6.8571428571428568</v>
      </c>
      <c r="X190" s="41" t="str">
        <f t="shared" si="192"/>
        <v/>
      </c>
      <c r="Y190" s="160" t="s">
        <v>31</v>
      </c>
      <c r="Z190" s="60"/>
      <c r="AA190" s="249"/>
    </row>
    <row r="191" spans="1:27" s="58" customFormat="1">
      <c r="A191" s="288" t="s">
        <v>222</v>
      </c>
      <c r="B191" s="265" t="s">
        <v>341</v>
      </c>
      <c r="C191" s="59" t="s">
        <v>152</v>
      </c>
      <c r="D191" s="61">
        <v>41957</v>
      </c>
      <c r="E191" s="338"/>
      <c r="F191" s="59" t="s">
        <v>41</v>
      </c>
      <c r="G191" s="356"/>
      <c r="H191" s="127" t="s">
        <v>28</v>
      </c>
      <c r="I191" s="57" t="s">
        <v>83</v>
      </c>
      <c r="J191" s="59"/>
      <c r="K191" s="135" t="str">
        <f t="shared" si="183"/>
        <v/>
      </c>
      <c r="L191" s="59">
        <v>42033</v>
      </c>
      <c r="M191" s="48" t="str">
        <f>IF(L191*J191&gt;0,L191-J191, "")</f>
        <v/>
      </c>
      <c r="N191" s="135">
        <f t="shared" si="184"/>
        <v>76</v>
      </c>
      <c r="O191" s="116">
        <v>42039</v>
      </c>
      <c r="P191" s="135">
        <f>IF(O191*L191&gt;0,O191-L191,"" )</f>
        <v>6</v>
      </c>
      <c r="Q191" s="371" t="s">
        <v>186</v>
      </c>
      <c r="R191" s="387" t="s">
        <v>203</v>
      </c>
      <c r="S191" s="338"/>
      <c r="T191" s="228">
        <v>42088</v>
      </c>
      <c r="U191" s="48">
        <f t="shared" si="185"/>
        <v>18.714285714285715</v>
      </c>
      <c r="V191" s="48">
        <f t="shared" si="175"/>
        <v>7.8571428571428568</v>
      </c>
      <c r="W191" s="48">
        <f t="shared" si="176"/>
        <v>7</v>
      </c>
      <c r="X191" s="41" t="str">
        <f t="shared" si="192"/>
        <v/>
      </c>
      <c r="Y191" s="160" t="s">
        <v>31</v>
      </c>
      <c r="Z191" s="60"/>
      <c r="AA191" s="249"/>
    </row>
    <row r="192" spans="1:27" s="58" customFormat="1">
      <c r="A192" s="288" t="s">
        <v>222</v>
      </c>
      <c r="B192" s="265" t="s">
        <v>342</v>
      </c>
      <c r="C192" s="59" t="s">
        <v>155</v>
      </c>
      <c r="D192" s="61">
        <v>41932</v>
      </c>
      <c r="E192" s="338"/>
      <c r="F192" s="57"/>
      <c r="G192" s="356">
        <v>41935</v>
      </c>
      <c r="H192" s="127" t="s">
        <v>28</v>
      </c>
      <c r="I192" s="57" t="s">
        <v>212</v>
      </c>
      <c r="J192" s="59"/>
      <c r="K192" s="135" t="str">
        <f t="shared" si="183"/>
        <v/>
      </c>
      <c r="L192" s="59">
        <v>42019</v>
      </c>
      <c r="M192" s="48" t="str">
        <f>IF(L192*J192&gt;0,L192-J192, "")</f>
        <v/>
      </c>
      <c r="N192" s="135">
        <f t="shared" si="184"/>
        <v>87</v>
      </c>
      <c r="O192" s="116">
        <v>42023</v>
      </c>
      <c r="P192" s="135">
        <f>IF(O192*L192&gt;0,O192-L192,"" )</f>
        <v>4</v>
      </c>
      <c r="Q192" s="372" t="s">
        <v>184</v>
      </c>
      <c r="R192" s="387" t="s">
        <v>187</v>
      </c>
      <c r="S192" s="338"/>
      <c r="T192" s="228">
        <v>42088</v>
      </c>
      <c r="U192" s="48">
        <f t="shared" si="185"/>
        <v>22.285714285714285</v>
      </c>
      <c r="V192" s="48">
        <f t="shared" si="175"/>
        <v>9.8571428571428577</v>
      </c>
      <c r="W192" s="48">
        <f t="shared" si="176"/>
        <v>9.2857142857142865</v>
      </c>
      <c r="X192" s="40" t="str">
        <f t="shared" si="192"/>
        <v/>
      </c>
      <c r="Y192" s="160" t="s">
        <v>31</v>
      </c>
      <c r="Z192" s="60"/>
      <c r="AA192" s="249"/>
    </row>
    <row r="193" spans="1:27" s="10" customFormat="1">
      <c r="A193" s="288" t="s">
        <v>222</v>
      </c>
      <c r="B193" s="265" t="s">
        <v>242</v>
      </c>
      <c r="C193" s="59"/>
      <c r="D193" s="61">
        <v>41947</v>
      </c>
      <c r="E193" s="338"/>
      <c r="F193" s="57" t="s">
        <v>41</v>
      </c>
      <c r="G193" s="356">
        <v>41937</v>
      </c>
      <c r="H193" s="127" t="s">
        <v>28</v>
      </c>
      <c r="I193" s="57" t="s">
        <v>72</v>
      </c>
      <c r="J193" s="59"/>
      <c r="K193" s="135" t="str">
        <f t="shared" si="183"/>
        <v/>
      </c>
      <c r="L193" s="59">
        <v>42024</v>
      </c>
      <c r="M193" s="48" t="str">
        <f t="shared" ref="M193" si="195">IF(L193*J193&gt;0,L193-J193, "")</f>
        <v/>
      </c>
      <c r="N193" s="135">
        <f t="shared" si="184"/>
        <v>77</v>
      </c>
      <c r="O193" s="116"/>
      <c r="P193" s="135" t="str">
        <f t="shared" ref="P193" si="196">IF(O193*L193&gt;0,O193-L193,"" )</f>
        <v/>
      </c>
      <c r="Q193" s="372"/>
      <c r="R193" s="387"/>
      <c r="S193" s="338"/>
      <c r="T193" s="228">
        <v>42087</v>
      </c>
      <c r="U193" s="48">
        <f t="shared" si="185"/>
        <v>20</v>
      </c>
      <c r="V193" s="48">
        <f t="shared" si="175"/>
        <v>9</v>
      </c>
      <c r="W193" s="48" t="str">
        <f t="shared" si="176"/>
        <v/>
      </c>
      <c r="X193" s="41" t="str">
        <f t="shared" ref="X193" si="197">IF($T193*S193&gt;0,($T193-S193)/7, "")</f>
        <v/>
      </c>
      <c r="Y193" s="160" t="s">
        <v>31</v>
      </c>
      <c r="Z193" s="60"/>
      <c r="AA193" s="249" t="s">
        <v>389</v>
      </c>
    </row>
    <row r="194" spans="1:27" s="58" customFormat="1">
      <c r="A194" s="288" t="s">
        <v>238</v>
      </c>
      <c r="B194" s="265" t="s">
        <v>343</v>
      </c>
      <c r="C194" s="59" t="s">
        <v>148</v>
      </c>
      <c r="D194" s="61">
        <v>41926</v>
      </c>
      <c r="E194" s="338"/>
      <c r="F194" s="57" t="s">
        <v>55</v>
      </c>
      <c r="G194" s="356">
        <v>41937</v>
      </c>
      <c r="H194" s="127" t="s">
        <v>28</v>
      </c>
      <c r="I194" s="57" t="s">
        <v>62</v>
      </c>
      <c r="J194" s="59"/>
      <c r="K194" s="135" t="str">
        <f t="shared" si="183"/>
        <v/>
      </c>
      <c r="L194" s="59">
        <v>42019</v>
      </c>
      <c r="M194" s="48" t="str">
        <f t="shared" ref="M194:M202" si="198">IF(L194*J194&gt;0,L194-J194, "")</f>
        <v/>
      </c>
      <c r="N194" s="135">
        <f t="shared" si="184"/>
        <v>93</v>
      </c>
      <c r="O194" s="116">
        <v>42025</v>
      </c>
      <c r="P194" s="135">
        <f t="shared" ref="P194:P202" si="199">IF(O194*L194&gt;0,O194-L194,"" )</f>
        <v>6</v>
      </c>
      <c r="Q194" s="372" t="s">
        <v>184</v>
      </c>
      <c r="R194" s="387" t="s">
        <v>187</v>
      </c>
      <c r="S194" s="338"/>
      <c r="T194" s="228">
        <v>42084</v>
      </c>
      <c r="U194" s="48">
        <f t="shared" si="185"/>
        <v>22.571428571428573</v>
      </c>
      <c r="V194" s="48">
        <f t="shared" si="175"/>
        <v>9.2857142857142865</v>
      </c>
      <c r="W194" s="48">
        <f t="shared" si="176"/>
        <v>8.4285714285714288</v>
      </c>
      <c r="X194" s="41" t="str">
        <f t="shared" ref="X194:X202" si="200">IF($T194*S194&gt;0,($T194-S194)/7, "")</f>
        <v/>
      </c>
      <c r="Y194" s="160" t="s">
        <v>31</v>
      </c>
      <c r="Z194" s="60"/>
      <c r="AA194" s="249"/>
    </row>
    <row r="195" spans="1:27" s="58" customFormat="1">
      <c r="A195" s="290" t="s">
        <v>222</v>
      </c>
      <c r="B195" s="266" t="s">
        <v>344</v>
      </c>
      <c r="C195" s="18"/>
      <c r="D195" s="34">
        <v>42008</v>
      </c>
      <c r="E195" s="340"/>
      <c r="F195" s="18" t="s">
        <v>41</v>
      </c>
      <c r="G195" s="357"/>
      <c r="H195" s="129" t="s">
        <v>41</v>
      </c>
      <c r="I195" s="9" t="s">
        <v>133</v>
      </c>
      <c r="J195" s="18"/>
      <c r="K195" s="141" t="str">
        <f t="shared" si="183"/>
        <v/>
      </c>
      <c r="L195" s="18">
        <v>42027</v>
      </c>
      <c r="M195" s="24" t="str">
        <f t="shared" si="198"/>
        <v/>
      </c>
      <c r="N195" s="141">
        <f t="shared" si="184"/>
        <v>19</v>
      </c>
      <c r="O195" s="149">
        <v>42033</v>
      </c>
      <c r="P195" s="141">
        <f t="shared" si="199"/>
        <v>6</v>
      </c>
      <c r="Q195" s="372" t="s">
        <v>184</v>
      </c>
      <c r="R195" s="387" t="s">
        <v>187</v>
      </c>
      <c r="S195" s="340"/>
      <c r="T195" s="234">
        <v>42084</v>
      </c>
      <c r="U195" s="24">
        <f t="shared" si="185"/>
        <v>10.857142857142858</v>
      </c>
      <c r="V195" s="24">
        <f t="shared" si="175"/>
        <v>8.1428571428571423</v>
      </c>
      <c r="W195" s="24">
        <f t="shared" si="176"/>
        <v>7.2857142857142856</v>
      </c>
      <c r="X195" s="41" t="str">
        <f t="shared" si="200"/>
        <v/>
      </c>
      <c r="Y195" s="165" t="s">
        <v>50</v>
      </c>
      <c r="Z195" s="29"/>
      <c r="AA195" s="250"/>
    </row>
    <row r="196" spans="1:27" s="58" customFormat="1">
      <c r="A196" s="288" t="s">
        <v>222</v>
      </c>
      <c r="B196" s="265" t="s">
        <v>345</v>
      </c>
      <c r="C196" s="59"/>
      <c r="D196" s="61">
        <v>41936</v>
      </c>
      <c r="E196" s="338"/>
      <c r="F196" s="59" t="s">
        <v>28</v>
      </c>
      <c r="G196" s="356">
        <v>41956</v>
      </c>
      <c r="H196" s="127" t="s">
        <v>41</v>
      </c>
      <c r="I196" s="57" t="s">
        <v>72</v>
      </c>
      <c r="J196" s="59"/>
      <c r="K196" s="135" t="str">
        <f t="shared" si="183"/>
        <v/>
      </c>
      <c r="L196" s="59">
        <v>42023</v>
      </c>
      <c r="M196" s="48" t="str">
        <f t="shared" si="198"/>
        <v/>
      </c>
      <c r="N196" s="135">
        <f t="shared" si="184"/>
        <v>87</v>
      </c>
      <c r="O196" s="116">
        <v>42038</v>
      </c>
      <c r="P196" s="135">
        <f t="shared" si="199"/>
        <v>15</v>
      </c>
      <c r="Q196" s="371" t="s">
        <v>186</v>
      </c>
      <c r="R196" s="387" t="s">
        <v>203</v>
      </c>
      <c r="S196" s="338"/>
      <c r="T196" s="228">
        <v>42083</v>
      </c>
      <c r="U196" s="48">
        <f t="shared" si="185"/>
        <v>21</v>
      </c>
      <c r="V196" s="48">
        <f t="shared" si="175"/>
        <v>8.5714285714285712</v>
      </c>
      <c r="W196" s="48">
        <f t="shared" si="176"/>
        <v>6.4285714285714288</v>
      </c>
      <c r="X196" s="41" t="str">
        <f t="shared" si="200"/>
        <v/>
      </c>
      <c r="Y196" s="160" t="s">
        <v>31</v>
      </c>
      <c r="Z196" s="60"/>
      <c r="AA196" s="249" t="s">
        <v>145</v>
      </c>
    </row>
    <row r="197" spans="1:27" s="92" customFormat="1">
      <c r="A197" s="288" t="s">
        <v>222</v>
      </c>
      <c r="B197" s="265" t="s">
        <v>346</v>
      </c>
      <c r="C197" s="59" t="s">
        <v>147</v>
      </c>
      <c r="D197" s="61">
        <v>41955</v>
      </c>
      <c r="E197" s="338">
        <v>41953</v>
      </c>
      <c r="F197" s="59" t="s">
        <v>41</v>
      </c>
      <c r="G197" s="356"/>
      <c r="H197" s="127" t="s">
        <v>28</v>
      </c>
      <c r="I197" s="39" t="s">
        <v>81</v>
      </c>
      <c r="J197" s="59">
        <v>42002</v>
      </c>
      <c r="K197" s="135">
        <f t="shared" si="183"/>
        <v>47</v>
      </c>
      <c r="L197" s="59">
        <v>42033</v>
      </c>
      <c r="M197" s="48">
        <f t="shared" si="198"/>
        <v>31</v>
      </c>
      <c r="N197" s="135">
        <f t="shared" si="184"/>
        <v>78</v>
      </c>
      <c r="O197" s="116">
        <v>42038</v>
      </c>
      <c r="P197" s="135">
        <f t="shared" si="199"/>
        <v>5</v>
      </c>
      <c r="Q197" s="371" t="s">
        <v>186</v>
      </c>
      <c r="R197" s="387" t="s">
        <v>203</v>
      </c>
      <c r="S197" s="338"/>
      <c r="T197" s="228">
        <v>42079</v>
      </c>
      <c r="U197" s="48">
        <f t="shared" si="185"/>
        <v>17.714285714285715</v>
      </c>
      <c r="V197" s="48">
        <f t="shared" si="175"/>
        <v>6.5714285714285712</v>
      </c>
      <c r="W197" s="48">
        <f t="shared" si="176"/>
        <v>5.8571428571428568</v>
      </c>
      <c r="X197" s="41" t="str">
        <f t="shared" si="200"/>
        <v/>
      </c>
      <c r="Y197" s="160" t="s">
        <v>31</v>
      </c>
      <c r="Z197" s="60"/>
      <c r="AA197" s="249" t="s">
        <v>93</v>
      </c>
    </row>
    <row r="198" spans="1:27" s="58" customFormat="1">
      <c r="A198" s="288" t="s">
        <v>222</v>
      </c>
      <c r="B198" s="265" t="s">
        <v>347</v>
      </c>
      <c r="C198" s="59"/>
      <c r="D198" s="61">
        <v>41955</v>
      </c>
      <c r="E198" s="338"/>
      <c r="F198" s="59" t="s">
        <v>28</v>
      </c>
      <c r="G198" s="356"/>
      <c r="H198" s="127" t="s">
        <v>28</v>
      </c>
      <c r="I198" s="57"/>
      <c r="J198" s="59"/>
      <c r="K198" s="135" t="str">
        <f t="shared" si="183"/>
        <v/>
      </c>
      <c r="L198" s="59">
        <v>42023</v>
      </c>
      <c r="M198" s="48" t="str">
        <f>IF(L198*J198&gt;0,L198-J198, "")</f>
        <v/>
      </c>
      <c r="N198" s="135">
        <f t="shared" si="184"/>
        <v>68</v>
      </c>
      <c r="O198" s="116"/>
      <c r="P198" s="135" t="str">
        <f>IF(O198*L198&gt;0,O198-L198,"" )</f>
        <v/>
      </c>
      <c r="Q198" s="369"/>
      <c r="R198" s="388"/>
      <c r="S198" s="338"/>
      <c r="T198" s="223">
        <v>42074</v>
      </c>
      <c r="U198" s="48">
        <f t="shared" si="185"/>
        <v>17</v>
      </c>
      <c r="V198" s="48">
        <f t="shared" si="175"/>
        <v>7.2857142857142856</v>
      </c>
      <c r="W198" s="48" t="str">
        <f t="shared" si="176"/>
        <v/>
      </c>
      <c r="X198" s="40" t="str">
        <f>IF($T198*S198&gt;0,($T198-S198)/7, "")</f>
        <v/>
      </c>
      <c r="Y198" s="160" t="s">
        <v>31</v>
      </c>
      <c r="Z198" s="60"/>
      <c r="AA198" s="249"/>
    </row>
    <row r="199" spans="1:27" s="58" customFormat="1">
      <c r="A199" s="278" t="s">
        <v>222</v>
      </c>
      <c r="B199" s="264" t="s">
        <v>348</v>
      </c>
      <c r="C199" s="67" t="s">
        <v>155</v>
      </c>
      <c r="D199" s="36">
        <v>41964</v>
      </c>
      <c r="E199" s="335"/>
      <c r="F199" s="21"/>
      <c r="G199" s="355">
        <v>41964</v>
      </c>
      <c r="H199" s="130" t="s">
        <v>28</v>
      </c>
      <c r="I199" s="12" t="s">
        <v>68</v>
      </c>
      <c r="J199" s="21">
        <v>41986</v>
      </c>
      <c r="K199" s="133">
        <f t="shared" si="183"/>
        <v>22</v>
      </c>
      <c r="L199" s="21">
        <v>42019</v>
      </c>
      <c r="M199" s="91">
        <f t="shared" si="198"/>
        <v>33</v>
      </c>
      <c r="N199" s="133">
        <f t="shared" si="184"/>
        <v>55</v>
      </c>
      <c r="O199" s="95"/>
      <c r="P199" s="133" t="str">
        <f t="shared" si="199"/>
        <v/>
      </c>
      <c r="Q199" s="366"/>
      <c r="R199" s="382"/>
      <c r="S199" s="335"/>
      <c r="T199" s="235">
        <v>42073</v>
      </c>
      <c r="U199" s="91">
        <f t="shared" si="185"/>
        <v>15.571428571428571</v>
      </c>
      <c r="V199" s="91">
        <f t="shared" ref="V199:V230" si="201">IF($T199*L199&gt;0,($T199-L199)/7,"" )</f>
        <v>7.7142857142857144</v>
      </c>
      <c r="W199" s="91" t="str">
        <f t="shared" ref="W199:W230" si="202">IF($T199*O199&gt;0,($T199-O199)/7,"" )</f>
        <v/>
      </c>
      <c r="X199" s="42" t="str">
        <f t="shared" si="200"/>
        <v/>
      </c>
      <c r="Y199" s="162" t="s">
        <v>50</v>
      </c>
      <c r="Z199" s="176"/>
      <c r="AA199" s="251"/>
    </row>
    <row r="200" spans="1:27" s="58" customFormat="1">
      <c r="A200" s="288" t="s">
        <v>222</v>
      </c>
      <c r="B200" s="265" t="s">
        <v>349</v>
      </c>
      <c r="C200" s="59" t="s">
        <v>155</v>
      </c>
      <c r="D200" s="61">
        <v>41926</v>
      </c>
      <c r="E200" s="338"/>
      <c r="F200" s="57"/>
      <c r="G200" s="356">
        <v>41935</v>
      </c>
      <c r="H200" s="127" t="s">
        <v>28</v>
      </c>
      <c r="I200" s="57" t="s">
        <v>134</v>
      </c>
      <c r="J200" s="59"/>
      <c r="K200" s="135" t="str">
        <f t="shared" si="183"/>
        <v/>
      </c>
      <c r="L200" s="59">
        <v>42017</v>
      </c>
      <c r="M200" s="48" t="str">
        <f t="shared" si="198"/>
        <v/>
      </c>
      <c r="N200" s="135">
        <f t="shared" si="184"/>
        <v>91</v>
      </c>
      <c r="O200" s="116">
        <v>42029</v>
      </c>
      <c r="P200" s="135">
        <f t="shared" si="199"/>
        <v>12</v>
      </c>
      <c r="Q200" s="372" t="s">
        <v>184</v>
      </c>
      <c r="R200" s="387" t="s">
        <v>187</v>
      </c>
      <c r="S200" s="338">
        <v>42068</v>
      </c>
      <c r="T200" s="228">
        <v>42075</v>
      </c>
      <c r="U200" s="48">
        <f t="shared" si="185"/>
        <v>21.285714285714285</v>
      </c>
      <c r="V200" s="48">
        <f t="shared" si="201"/>
        <v>8.2857142857142865</v>
      </c>
      <c r="W200" s="48">
        <f t="shared" si="202"/>
        <v>6.5714285714285712</v>
      </c>
      <c r="X200" s="40">
        <f t="shared" si="200"/>
        <v>1</v>
      </c>
      <c r="Y200" s="160" t="s">
        <v>31</v>
      </c>
      <c r="Z200" s="60"/>
      <c r="AA200" s="249"/>
    </row>
    <row r="201" spans="1:27" s="58" customFormat="1">
      <c r="A201" s="288" t="s">
        <v>222</v>
      </c>
      <c r="B201" s="265" t="s">
        <v>350</v>
      </c>
      <c r="C201" s="59" t="s">
        <v>152</v>
      </c>
      <c r="D201" s="61">
        <v>41927</v>
      </c>
      <c r="E201" s="338"/>
      <c r="F201" s="57"/>
      <c r="G201" s="356">
        <v>41935</v>
      </c>
      <c r="H201" s="127" t="s">
        <v>55</v>
      </c>
      <c r="I201" s="57"/>
      <c r="J201" s="59"/>
      <c r="K201" s="135" t="str">
        <f t="shared" si="183"/>
        <v/>
      </c>
      <c r="L201" s="59">
        <v>42019</v>
      </c>
      <c r="M201" s="48" t="str">
        <f t="shared" si="198"/>
        <v/>
      </c>
      <c r="N201" s="135">
        <f t="shared" si="184"/>
        <v>92</v>
      </c>
      <c r="O201" s="116">
        <v>42026</v>
      </c>
      <c r="P201" s="135">
        <f t="shared" si="199"/>
        <v>7</v>
      </c>
      <c r="Q201" s="372" t="s">
        <v>184</v>
      </c>
      <c r="R201" s="387" t="s">
        <v>187</v>
      </c>
      <c r="S201" s="338"/>
      <c r="T201" s="228">
        <v>42076</v>
      </c>
      <c r="U201" s="48">
        <f t="shared" si="185"/>
        <v>21.285714285714285</v>
      </c>
      <c r="V201" s="48">
        <f t="shared" si="201"/>
        <v>8.1428571428571423</v>
      </c>
      <c r="W201" s="48">
        <f t="shared" si="202"/>
        <v>7.1428571428571432</v>
      </c>
      <c r="X201" s="40" t="str">
        <f t="shared" si="200"/>
        <v/>
      </c>
      <c r="Y201" s="160" t="s">
        <v>31</v>
      </c>
      <c r="Z201" s="60"/>
      <c r="AA201" s="249"/>
    </row>
    <row r="202" spans="1:27" s="58" customFormat="1">
      <c r="A202" s="288" t="s">
        <v>222</v>
      </c>
      <c r="B202" s="265" t="s">
        <v>351</v>
      </c>
      <c r="C202" s="59"/>
      <c r="D202" s="61">
        <v>41929</v>
      </c>
      <c r="E202" s="338"/>
      <c r="F202" s="57" t="s">
        <v>28</v>
      </c>
      <c r="G202" s="356">
        <v>41930</v>
      </c>
      <c r="H202" s="127" t="s">
        <v>28</v>
      </c>
      <c r="I202" s="57" t="s">
        <v>67</v>
      </c>
      <c r="J202" s="59"/>
      <c r="K202" s="135" t="str">
        <f t="shared" si="183"/>
        <v/>
      </c>
      <c r="L202" s="59">
        <v>42019</v>
      </c>
      <c r="M202" s="48" t="str">
        <f t="shared" si="198"/>
        <v/>
      </c>
      <c r="N202" s="135">
        <f t="shared" si="184"/>
        <v>90</v>
      </c>
      <c r="O202" s="116">
        <v>42026</v>
      </c>
      <c r="P202" s="135">
        <f t="shared" si="199"/>
        <v>7</v>
      </c>
      <c r="Q202" s="372" t="s">
        <v>184</v>
      </c>
      <c r="R202" s="387" t="s">
        <v>187</v>
      </c>
      <c r="S202" s="338">
        <v>42068</v>
      </c>
      <c r="T202" s="228">
        <v>42075</v>
      </c>
      <c r="U202" s="48">
        <f t="shared" si="185"/>
        <v>20.857142857142858</v>
      </c>
      <c r="V202" s="48">
        <f t="shared" si="201"/>
        <v>8</v>
      </c>
      <c r="W202" s="48">
        <f t="shared" si="202"/>
        <v>7</v>
      </c>
      <c r="X202" s="40">
        <f t="shared" si="200"/>
        <v>1</v>
      </c>
      <c r="Y202" s="160" t="s">
        <v>31</v>
      </c>
      <c r="Z202" s="60"/>
      <c r="AA202" s="249" t="s">
        <v>87</v>
      </c>
    </row>
    <row r="203" spans="1:27" s="58" customFormat="1">
      <c r="A203" s="288" t="s">
        <v>222</v>
      </c>
      <c r="B203" s="265" t="s">
        <v>352</v>
      </c>
      <c r="C203" s="59" t="s">
        <v>147</v>
      </c>
      <c r="D203" s="61">
        <v>41925</v>
      </c>
      <c r="E203" s="338">
        <v>41820</v>
      </c>
      <c r="F203" s="57"/>
      <c r="G203" s="356"/>
      <c r="H203" s="127" t="s">
        <v>28</v>
      </c>
      <c r="I203" s="57" t="s">
        <v>61</v>
      </c>
      <c r="J203" s="59"/>
      <c r="K203" s="135" t="str">
        <f t="shared" si="183"/>
        <v/>
      </c>
      <c r="L203" s="59">
        <v>42018</v>
      </c>
      <c r="M203" s="48" t="str">
        <f t="shared" ref="M203:M253" si="203">IF(L203*J203&gt;0,L203-J203, "")</f>
        <v/>
      </c>
      <c r="N203" s="135">
        <f t="shared" si="184"/>
        <v>93</v>
      </c>
      <c r="O203" s="116">
        <v>42025</v>
      </c>
      <c r="P203" s="135">
        <f t="shared" ref="P203:P252" si="204">IF(O203*L203&gt;0,O203-L203,"" )</f>
        <v>7</v>
      </c>
      <c r="Q203" s="372" t="s">
        <v>184</v>
      </c>
      <c r="R203" s="387" t="s">
        <v>187</v>
      </c>
      <c r="S203" s="338">
        <v>42067</v>
      </c>
      <c r="T203" s="227">
        <v>42073</v>
      </c>
      <c r="U203" s="48">
        <f t="shared" si="185"/>
        <v>21.142857142857142</v>
      </c>
      <c r="V203" s="48">
        <f t="shared" si="201"/>
        <v>7.8571428571428568</v>
      </c>
      <c r="W203" s="48">
        <f t="shared" si="202"/>
        <v>6.8571428571428568</v>
      </c>
      <c r="X203" s="40">
        <f t="shared" ref="X203:X216" si="205">IF($T203*S203&gt;0,($T203-S203)/7, "")</f>
        <v>0.8571428571428571</v>
      </c>
      <c r="Y203" s="160" t="s">
        <v>31</v>
      </c>
      <c r="Z203" s="60"/>
      <c r="AA203" s="249" t="s">
        <v>87</v>
      </c>
    </row>
    <row r="204" spans="1:27" s="58" customFormat="1">
      <c r="A204" s="288" t="s">
        <v>222</v>
      </c>
      <c r="B204" s="265" t="s">
        <v>353</v>
      </c>
      <c r="C204" s="59" t="s">
        <v>147</v>
      </c>
      <c r="D204" s="61">
        <v>41923</v>
      </c>
      <c r="E204" s="338"/>
      <c r="F204" s="57" t="s">
        <v>36</v>
      </c>
      <c r="G204" s="356"/>
      <c r="H204" s="127" t="s">
        <v>55</v>
      </c>
      <c r="I204" s="57" t="s">
        <v>135</v>
      </c>
      <c r="J204" s="59"/>
      <c r="K204" s="135" t="str">
        <f t="shared" si="183"/>
        <v/>
      </c>
      <c r="L204" s="59">
        <v>42004</v>
      </c>
      <c r="M204" s="48" t="str">
        <f t="shared" si="203"/>
        <v/>
      </c>
      <c r="N204" s="135">
        <f t="shared" si="184"/>
        <v>81</v>
      </c>
      <c r="O204" s="116">
        <v>42025</v>
      </c>
      <c r="P204" s="135">
        <f t="shared" si="204"/>
        <v>21</v>
      </c>
      <c r="Q204" s="372" t="s">
        <v>184</v>
      </c>
      <c r="R204" s="387" t="s">
        <v>187</v>
      </c>
      <c r="S204" s="338">
        <v>42068</v>
      </c>
      <c r="T204" s="227">
        <v>42073</v>
      </c>
      <c r="U204" s="48">
        <f t="shared" si="185"/>
        <v>21.428571428571427</v>
      </c>
      <c r="V204" s="48">
        <f t="shared" si="201"/>
        <v>9.8571428571428577</v>
      </c>
      <c r="W204" s="48">
        <f t="shared" si="202"/>
        <v>6.8571428571428568</v>
      </c>
      <c r="X204" s="40">
        <f t="shared" si="205"/>
        <v>0.7142857142857143</v>
      </c>
      <c r="Y204" s="160" t="s">
        <v>31</v>
      </c>
      <c r="Z204" s="60"/>
      <c r="AA204" s="249" t="s">
        <v>88</v>
      </c>
    </row>
    <row r="205" spans="1:27" s="92" customFormat="1">
      <c r="A205" s="288" t="s">
        <v>222</v>
      </c>
      <c r="B205" s="265" t="s">
        <v>354</v>
      </c>
      <c r="C205" s="59" t="s">
        <v>159</v>
      </c>
      <c r="D205" s="61">
        <v>41931</v>
      </c>
      <c r="E205" s="338">
        <v>41881</v>
      </c>
      <c r="F205" s="57"/>
      <c r="G205" s="356">
        <v>41931</v>
      </c>
      <c r="H205" s="127" t="s">
        <v>36</v>
      </c>
      <c r="I205" s="57" t="s">
        <v>136</v>
      </c>
      <c r="J205" s="59"/>
      <c r="K205" s="135" t="str">
        <f t="shared" si="183"/>
        <v/>
      </c>
      <c r="L205" s="59">
        <v>42001</v>
      </c>
      <c r="M205" s="48" t="str">
        <f t="shared" si="203"/>
        <v/>
      </c>
      <c r="N205" s="135">
        <f t="shared" si="184"/>
        <v>70</v>
      </c>
      <c r="O205" s="116">
        <v>42014</v>
      </c>
      <c r="P205" s="135">
        <f t="shared" si="204"/>
        <v>13</v>
      </c>
      <c r="Q205" s="372" t="s">
        <v>185</v>
      </c>
      <c r="R205" s="387" t="s">
        <v>196</v>
      </c>
      <c r="S205" s="338">
        <v>42075</v>
      </c>
      <c r="T205" s="231">
        <v>42076</v>
      </c>
      <c r="U205" s="48">
        <f t="shared" si="185"/>
        <v>20.714285714285715</v>
      </c>
      <c r="V205" s="48">
        <f t="shared" si="201"/>
        <v>10.714285714285714</v>
      </c>
      <c r="W205" s="48">
        <f t="shared" si="202"/>
        <v>8.8571428571428577</v>
      </c>
      <c r="X205" s="40">
        <f t="shared" si="205"/>
        <v>0.14285714285714285</v>
      </c>
      <c r="Y205" s="160" t="s">
        <v>31</v>
      </c>
      <c r="Z205" s="60"/>
      <c r="AA205" s="249" t="s">
        <v>87</v>
      </c>
    </row>
    <row r="206" spans="1:27" s="92" customFormat="1">
      <c r="A206" s="288" t="s">
        <v>237</v>
      </c>
      <c r="B206" s="265" t="s">
        <v>253</v>
      </c>
      <c r="C206" s="59"/>
      <c r="D206" s="61">
        <v>41936</v>
      </c>
      <c r="E206" s="338">
        <v>41926</v>
      </c>
      <c r="F206" s="59" t="s">
        <v>41</v>
      </c>
      <c r="G206" s="356"/>
      <c r="H206" s="127" t="s">
        <v>36</v>
      </c>
      <c r="I206" s="57" t="s">
        <v>137</v>
      </c>
      <c r="J206" s="59"/>
      <c r="K206" s="135" t="str">
        <f t="shared" ref="K206:K237" si="206">IF(J206*D206&gt;0,J206-D206, "")</f>
        <v/>
      </c>
      <c r="L206" s="59">
        <v>42002</v>
      </c>
      <c r="M206" s="48" t="str">
        <f t="shared" si="203"/>
        <v/>
      </c>
      <c r="N206" s="135">
        <f t="shared" ref="N206:N237" si="207">IF(L206*D206&gt;0,L206-D206,"" )</f>
        <v>66</v>
      </c>
      <c r="O206" s="116">
        <v>42013</v>
      </c>
      <c r="P206" s="135">
        <f t="shared" si="204"/>
        <v>11</v>
      </c>
      <c r="Q206" s="372" t="s">
        <v>185</v>
      </c>
      <c r="R206" s="387" t="s">
        <v>196</v>
      </c>
      <c r="S206" s="338">
        <v>42055</v>
      </c>
      <c r="T206" s="227">
        <v>42068</v>
      </c>
      <c r="U206" s="48">
        <f t="shared" ref="U206:U237" si="208">IF(Z206&lt;&gt;"X",IF(($T206*D206&gt;0),($T206-D206)/7,""),"x")</f>
        <v>18.857142857142858</v>
      </c>
      <c r="V206" s="48">
        <f t="shared" si="201"/>
        <v>9.4285714285714288</v>
      </c>
      <c r="W206" s="48">
        <f t="shared" si="202"/>
        <v>7.8571428571428568</v>
      </c>
      <c r="X206" s="40">
        <f t="shared" si="205"/>
        <v>1.8571428571428572</v>
      </c>
      <c r="Y206" s="160" t="s">
        <v>31</v>
      </c>
      <c r="Z206" s="60"/>
      <c r="AA206" s="249"/>
    </row>
    <row r="207" spans="1:27" s="92" customFormat="1">
      <c r="A207" s="278" t="s">
        <v>222</v>
      </c>
      <c r="B207" s="264" t="s">
        <v>355</v>
      </c>
      <c r="C207" s="67"/>
      <c r="D207" s="36">
        <v>41955</v>
      </c>
      <c r="E207" s="335">
        <v>41954</v>
      </c>
      <c r="F207" s="21"/>
      <c r="G207" s="355">
        <v>41955</v>
      </c>
      <c r="H207" s="130" t="s">
        <v>53</v>
      </c>
      <c r="I207" s="12"/>
      <c r="J207" s="21"/>
      <c r="K207" s="133" t="str">
        <f t="shared" si="206"/>
        <v/>
      </c>
      <c r="L207" s="21">
        <v>41961</v>
      </c>
      <c r="M207" s="91" t="str">
        <f t="shared" si="203"/>
        <v/>
      </c>
      <c r="N207" s="133">
        <f t="shared" si="207"/>
        <v>6</v>
      </c>
      <c r="O207" s="95">
        <v>41965</v>
      </c>
      <c r="P207" s="133">
        <f t="shared" si="204"/>
        <v>4</v>
      </c>
      <c r="Q207" s="366" t="s">
        <v>184</v>
      </c>
      <c r="R207" s="386" t="s">
        <v>198</v>
      </c>
      <c r="S207" s="335"/>
      <c r="T207" s="231">
        <v>42013</v>
      </c>
      <c r="U207" s="91" t="str">
        <f t="shared" si="208"/>
        <v>x</v>
      </c>
      <c r="V207" s="91">
        <f t="shared" si="201"/>
        <v>7.4285714285714288</v>
      </c>
      <c r="W207" s="91">
        <f t="shared" si="202"/>
        <v>6.8571428571428568</v>
      </c>
      <c r="X207" s="42" t="str">
        <f t="shared" si="205"/>
        <v/>
      </c>
      <c r="Y207" s="162" t="s">
        <v>50</v>
      </c>
      <c r="Z207" s="176" t="s">
        <v>113</v>
      </c>
      <c r="AA207" s="251" t="s">
        <v>103</v>
      </c>
    </row>
    <row r="208" spans="1:27" s="13" customFormat="1">
      <c r="A208" s="278" t="s">
        <v>237</v>
      </c>
      <c r="B208" s="264" t="s">
        <v>356</v>
      </c>
      <c r="C208" s="21"/>
      <c r="D208" s="36">
        <v>41929</v>
      </c>
      <c r="E208" s="335"/>
      <c r="F208" s="12" t="s">
        <v>53</v>
      </c>
      <c r="G208" s="355">
        <v>41929</v>
      </c>
      <c r="H208" s="130" t="s">
        <v>53</v>
      </c>
      <c r="I208" s="12" t="s">
        <v>71</v>
      </c>
      <c r="J208" s="21"/>
      <c r="K208" s="133" t="str">
        <f t="shared" si="206"/>
        <v/>
      </c>
      <c r="L208" s="21">
        <v>41954</v>
      </c>
      <c r="M208" s="91" t="str">
        <f t="shared" si="203"/>
        <v/>
      </c>
      <c r="N208" s="133">
        <f t="shared" si="207"/>
        <v>25</v>
      </c>
      <c r="O208" s="95">
        <v>41957</v>
      </c>
      <c r="P208" s="133">
        <f t="shared" si="204"/>
        <v>3</v>
      </c>
      <c r="Q208" s="366"/>
      <c r="R208" s="382"/>
      <c r="S208" s="335">
        <v>41995</v>
      </c>
      <c r="T208" s="231">
        <v>42004</v>
      </c>
      <c r="U208" s="91">
        <f t="shared" si="208"/>
        <v>10.714285714285714</v>
      </c>
      <c r="V208" s="91">
        <f t="shared" si="201"/>
        <v>7.1428571428571432</v>
      </c>
      <c r="W208" s="91">
        <f t="shared" si="202"/>
        <v>6.7142857142857144</v>
      </c>
      <c r="X208" s="42">
        <f t="shared" si="205"/>
        <v>1.2857142857142858</v>
      </c>
      <c r="Y208" s="168" t="s">
        <v>50</v>
      </c>
      <c r="Z208" s="30"/>
      <c r="AA208" s="251"/>
    </row>
    <row r="209" spans="1:27" s="92" customFormat="1">
      <c r="A209" s="278" t="s">
        <v>238</v>
      </c>
      <c r="B209" s="264" t="s">
        <v>357</v>
      </c>
      <c r="C209" s="67"/>
      <c r="D209" s="36">
        <v>41954</v>
      </c>
      <c r="E209" s="335"/>
      <c r="F209" s="21"/>
      <c r="G209" s="355"/>
      <c r="H209" s="130"/>
      <c r="I209" s="12"/>
      <c r="J209" s="21"/>
      <c r="K209" s="133" t="str">
        <f t="shared" si="206"/>
        <v/>
      </c>
      <c r="L209" s="21"/>
      <c r="M209" s="91" t="str">
        <f t="shared" si="203"/>
        <v/>
      </c>
      <c r="N209" s="133" t="str">
        <f t="shared" si="207"/>
        <v/>
      </c>
      <c r="O209" s="95"/>
      <c r="P209" s="133" t="str">
        <f t="shared" si="204"/>
        <v/>
      </c>
      <c r="Q209" s="366"/>
      <c r="R209" s="382"/>
      <c r="S209" s="335"/>
      <c r="T209" s="221">
        <v>42000</v>
      </c>
      <c r="U209" s="91">
        <f t="shared" si="208"/>
        <v>6.5714285714285712</v>
      </c>
      <c r="V209" s="91" t="str">
        <f t="shared" si="201"/>
        <v/>
      </c>
      <c r="W209" s="91" t="str">
        <f t="shared" si="202"/>
        <v/>
      </c>
      <c r="X209" s="42" t="str">
        <f t="shared" si="205"/>
        <v/>
      </c>
      <c r="Y209" s="162" t="s">
        <v>50</v>
      </c>
      <c r="Z209" s="176"/>
      <c r="AA209" s="251"/>
    </row>
    <row r="210" spans="1:27" s="92" customFormat="1">
      <c r="A210" s="278" t="s">
        <v>222</v>
      </c>
      <c r="B210" s="264" t="s">
        <v>358</v>
      </c>
      <c r="C210" s="67"/>
      <c r="D210" s="36">
        <v>41953</v>
      </c>
      <c r="E210" s="335"/>
      <c r="F210" s="67" t="s">
        <v>53</v>
      </c>
      <c r="G210" s="355">
        <v>41953</v>
      </c>
      <c r="H210" s="130" t="s">
        <v>53</v>
      </c>
      <c r="I210" s="21" t="s">
        <v>73</v>
      </c>
      <c r="J210" s="11"/>
      <c r="K210" s="133" t="str">
        <f t="shared" si="206"/>
        <v/>
      </c>
      <c r="L210" s="21">
        <v>41962</v>
      </c>
      <c r="M210" s="91" t="str">
        <f t="shared" si="203"/>
        <v/>
      </c>
      <c r="N210" s="133">
        <f t="shared" si="207"/>
        <v>9</v>
      </c>
      <c r="O210" s="95">
        <v>41965</v>
      </c>
      <c r="P210" s="133">
        <f t="shared" si="204"/>
        <v>3</v>
      </c>
      <c r="Q210" s="366" t="s">
        <v>184</v>
      </c>
      <c r="R210" s="382"/>
      <c r="S210" s="335">
        <v>41992</v>
      </c>
      <c r="T210" s="221">
        <v>41996</v>
      </c>
      <c r="U210" s="91">
        <f t="shared" si="208"/>
        <v>6.1428571428571432</v>
      </c>
      <c r="V210" s="91">
        <f t="shared" si="201"/>
        <v>4.8571428571428568</v>
      </c>
      <c r="W210" s="91">
        <f t="shared" si="202"/>
        <v>4.4285714285714288</v>
      </c>
      <c r="X210" s="42">
        <f t="shared" si="205"/>
        <v>0.5714285714285714</v>
      </c>
      <c r="Y210" s="162" t="s">
        <v>50</v>
      </c>
      <c r="Z210" s="176"/>
      <c r="AA210" s="251"/>
    </row>
    <row r="211" spans="1:27" s="13" customFormat="1">
      <c r="A211" s="278" t="s">
        <v>222</v>
      </c>
      <c r="B211" s="264" t="s">
        <v>359</v>
      </c>
      <c r="C211" s="73"/>
      <c r="D211" s="36">
        <v>41909</v>
      </c>
      <c r="E211" s="335"/>
      <c r="F211" s="12"/>
      <c r="G211" s="355">
        <v>41909</v>
      </c>
      <c r="H211" s="130" t="s">
        <v>7</v>
      </c>
      <c r="I211" s="12" t="s">
        <v>30</v>
      </c>
      <c r="J211" s="21"/>
      <c r="K211" s="133" t="str">
        <f t="shared" si="206"/>
        <v/>
      </c>
      <c r="L211" s="21">
        <v>41936</v>
      </c>
      <c r="M211" s="91" t="str">
        <f t="shared" si="203"/>
        <v/>
      </c>
      <c r="N211" s="133">
        <f t="shared" si="207"/>
        <v>27</v>
      </c>
      <c r="O211" s="95"/>
      <c r="P211" s="133" t="str">
        <f t="shared" si="204"/>
        <v/>
      </c>
      <c r="Q211" s="366"/>
      <c r="R211" s="382"/>
      <c r="S211" s="335"/>
      <c r="T211" s="221">
        <v>41995</v>
      </c>
      <c r="U211" s="91">
        <f t="shared" si="208"/>
        <v>12.285714285714286</v>
      </c>
      <c r="V211" s="91">
        <f t="shared" si="201"/>
        <v>8.4285714285714288</v>
      </c>
      <c r="W211" s="91" t="str">
        <f t="shared" si="202"/>
        <v/>
      </c>
      <c r="X211" s="42" t="str">
        <f t="shared" si="205"/>
        <v/>
      </c>
      <c r="Y211" s="166" t="s">
        <v>50</v>
      </c>
      <c r="Z211" s="180"/>
      <c r="AA211" s="251"/>
    </row>
    <row r="212" spans="1:27" s="92" customFormat="1">
      <c r="A212" s="278" t="s">
        <v>237</v>
      </c>
      <c r="B212" s="264" t="s">
        <v>360</v>
      </c>
      <c r="C212" s="73"/>
      <c r="D212" s="36">
        <v>41904</v>
      </c>
      <c r="E212" s="335"/>
      <c r="F212" s="12"/>
      <c r="G212" s="355">
        <v>41904</v>
      </c>
      <c r="H212" s="130" t="s">
        <v>7</v>
      </c>
      <c r="I212" s="12" t="s">
        <v>25</v>
      </c>
      <c r="J212" s="21"/>
      <c r="K212" s="133" t="str">
        <f t="shared" si="206"/>
        <v/>
      </c>
      <c r="L212" s="21">
        <v>41941</v>
      </c>
      <c r="M212" s="91" t="str">
        <f t="shared" si="203"/>
        <v/>
      </c>
      <c r="N212" s="133">
        <f t="shared" si="207"/>
        <v>37</v>
      </c>
      <c r="O212" s="95">
        <v>41944</v>
      </c>
      <c r="P212" s="133">
        <f t="shared" si="204"/>
        <v>3</v>
      </c>
      <c r="Q212" s="366"/>
      <c r="R212" s="382"/>
      <c r="S212" s="335"/>
      <c r="T212" s="236">
        <v>41991</v>
      </c>
      <c r="U212" s="91">
        <f t="shared" si="208"/>
        <v>12.428571428571429</v>
      </c>
      <c r="V212" s="91">
        <f t="shared" si="201"/>
        <v>7.1428571428571432</v>
      </c>
      <c r="W212" s="91">
        <f t="shared" si="202"/>
        <v>6.7142857142857144</v>
      </c>
      <c r="X212" s="42" t="str">
        <f t="shared" si="205"/>
        <v/>
      </c>
      <c r="Y212" s="166" t="s">
        <v>50</v>
      </c>
      <c r="Z212" s="180"/>
      <c r="AA212" s="251"/>
    </row>
    <row r="213" spans="1:27" s="92" customFormat="1">
      <c r="A213" s="278" t="s">
        <v>222</v>
      </c>
      <c r="B213" s="264" t="s">
        <v>361</v>
      </c>
      <c r="C213" s="67"/>
      <c r="D213" s="36">
        <v>41897</v>
      </c>
      <c r="E213" s="335"/>
      <c r="F213" s="12"/>
      <c r="G213" s="355"/>
      <c r="H213" s="130" t="s">
        <v>7</v>
      </c>
      <c r="I213" s="12"/>
      <c r="J213" s="21"/>
      <c r="K213" s="133" t="str">
        <f t="shared" si="206"/>
        <v/>
      </c>
      <c r="L213" s="21"/>
      <c r="M213" s="91" t="str">
        <f t="shared" si="203"/>
        <v/>
      </c>
      <c r="N213" s="133" t="str">
        <f t="shared" si="207"/>
        <v/>
      </c>
      <c r="O213" s="95"/>
      <c r="P213" s="133" t="str">
        <f t="shared" si="204"/>
        <v/>
      </c>
      <c r="Q213" s="366"/>
      <c r="R213" s="382"/>
      <c r="S213" s="335"/>
      <c r="T213" s="236">
        <v>41992</v>
      </c>
      <c r="U213" s="91">
        <f t="shared" si="208"/>
        <v>13.571428571428571</v>
      </c>
      <c r="V213" s="91" t="str">
        <f t="shared" si="201"/>
        <v/>
      </c>
      <c r="W213" s="91" t="str">
        <f t="shared" si="202"/>
        <v/>
      </c>
      <c r="X213" s="42" t="str">
        <f t="shared" si="205"/>
        <v/>
      </c>
      <c r="Y213" s="162" t="s">
        <v>50</v>
      </c>
      <c r="Z213" s="176"/>
      <c r="AA213" s="251"/>
    </row>
    <row r="214" spans="1:27" s="92" customFormat="1">
      <c r="A214" s="278" t="s">
        <v>222</v>
      </c>
      <c r="B214" s="264" t="s">
        <v>353</v>
      </c>
      <c r="C214" s="67"/>
      <c r="D214" s="36">
        <v>41934</v>
      </c>
      <c r="E214" s="335"/>
      <c r="F214" s="12" t="s">
        <v>59</v>
      </c>
      <c r="G214" s="355">
        <v>41934</v>
      </c>
      <c r="H214" s="130" t="s">
        <v>7</v>
      </c>
      <c r="I214" s="12">
        <v>59354</v>
      </c>
      <c r="J214" s="21"/>
      <c r="K214" s="133" t="str">
        <f t="shared" si="206"/>
        <v/>
      </c>
      <c r="L214" s="21">
        <v>41935</v>
      </c>
      <c r="M214" s="91" t="str">
        <f t="shared" si="203"/>
        <v/>
      </c>
      <c r="N214" s="133">
        <f t="shared" si="207"/>
        <v>1</v>
      </c>
      <c r="O214" s="95">
        <v>41939</v>
      </c>
      <c r="P214" s="133">
        <f t="shared" si="204"/>
        <v>4</v>
      </c>
      <c r="Q214" s="366" t="s">
        <v>191</v>
      </c>
      <c r="R214" s="386" t="s">
        <v>193</v>
      </c>
      <c r="S214" s="335">
        <v>41978</v>
      </c>
      <c r="T214" s="221">
        <v>41983</v>
      </c>
      <c r="U214" s="91">
        <f t="shared" si="208"/>
        <v>7</v>
      </c>
      <c r="V214" s="91">
        <f t="shared" si="201"/>
        <v>6.8571428571428568</v>
      </c>
      <c r="W214" s="91">
        <f t="shared" si="202"/>
        <v>6.2857142857142856</v>
      </c>
      <c r="X214" s="42">
        <f t="shared" si="205"/>
        <v>0.7142857142857143</v>
      </c>
      <c r="Y214" s="162" t="s">
        <v>50</v>
      </c>
      <c r="Z214" s="176"/>
      <c r="AA214" s="251" t="s">
        <v>90</v>
      </c>
    </row>
    <row r="215" spans="1:27" s="92" customFormat="1">
      <c r="A215" s="278" t="s">
        <v>222</v>
      </c>
      <c r="B215" s="264" t="s">
        <v>362</v>
      </c>
      <c r="C215" s="73"/>
      <c r="D215" s="36">
        <v>41873</v>
      </c>
      <c r="E215" s="335"/>
      <c r="F215" s="12"/>
      <c r="G215" s="355">
        <v>41873</v>
      </c>
      <c r="H215" s="130" t="s">
        <v>7</v>
      </c>
      <c r="I215" s="12" t="s">
        <v>20</v>
      </c>
      <c r="J215" s="21"/>
      <c r="K215" s="133" t="str">
        <f t="shared" si="206"/>
        <v/>
      </c>
      <c r="L215" s="21">
        <v>41929</v>
      </c>
      <c r="M215" s="91" t="str">
        <f t="shared" si="203"/>
        <v/>
      </c>
      <c r="N215" s="133">
        <f t="shared" si="207"/>
        <v>56</v>
      </c>
      <c r="O215" s="95">
        <v>41939</v>
      </c>
      <c r="P215" s="133">
        <f t="shared" si="204"/>
        <v>10</v>
      </c>
      <c r="Q215" s="366" t="s">
        <v>191</v>
      </c>
      <c r="R215" s="386" t="s">
        <v>193</v>
      </c>
      <c r="S215" s="335">
        <v>41973</v>
      </c>
      <c r="T215" s="221">
        <v>41978</v>
      </c>
      <c r="U215" s="91">
        <f t="shared" si="208"/>
        <v>15</v>
      </c>
      <c r="V215" s="91">
        <f t="shared" si="201"/>
        <v>7</v>
      </c>
      <c r="W215" s="91">
        <f t="shared" si="202"/>
        <v>5.5714285714285712</v>
      </c>
      <c r="X215" s="42">
        <f t="shared" si="205"/>
        <v>0.7142857142857143</v>
      </c>
      <c r="Y215" s="166" t="s">
        <v>50</v>
      </c>
      <c r="Z215" s="180"/>
      <c r="AA215" s="251"/>
    </row>
    <row r="216" spans="1:27" s="92" customFormat="1">
      <c r="A216" s="278" t="s">
        <v>222</v>
      </c>
      <c r="B216" s="268" t="s">
        <v>363</v>
      </c>
      <c r="C216" s="93"/>
      <c r="D216" s="36">
        <v>41873</v>
      </c>
      <c r="E216" s="335"/>
      <c r="F216" s="94"/>
      <c r="G216" s="339">
        <v>41873</v>
      </c>
      <c r="H216" s="130"/>
      <c r="I216" s="94" t="s">
        <v>20</v>
      </c>
      <c r="J216" s="95"/>
      <c r="K216" s="133" t="str">
        <f t="shared" si="206"/>
        <v/>
      </c>
      <c r="L216" s="95">
        <v>41930</v>
      </c>
      <c r="M216" s="91" t="str">
        <f t="shared" si="203"/>
        <v/>
      </c>
      <c r="N216" s="133">
        <f t="shared" si="207"/>
        <v>57</v>
      </c>
      <c r="O216" s="95">
        <v>41941</v>
      </c>
      <c r="P216" s="133">
        <f t="shared" si="204"/>
        <v>11</v>
      </c>
      <c r="Q216" s="366" t="s">
        <v>191</v>
      </c>
      <c r="R216" s="386" t="s">
        <v>193</v>
      </c>
      <c r="S216" s="335">
        <v>41972</v>
      </c>
      <c r="T216" s="221">
        <v>41978</v>
      </c>
      <c r="U216" s="91">
        <f t="shared" si="208"/>
        <v>15</v>
      </c>
      <c r="V216" s="91">
        <f t="shared" si="201"/>
        <v>6.8571428571428568</v>
      </c>
      <c r="W216" s="91">
        <f t="shared" si="202"/>
        <v>5.2857142857142856</v>
      </c>
      <c r="X216" s="42">
        <f t="shared" si="205"/>
        <v>0.8571428571428571</v>
      </c>
      <c r="Y216" s="166" t="s">
        <v>64</v>
      </c>
      <c r="Z216" s="180"/>
      <c r="AA216" s="251"/>
    </row>
    <row r="217" spans="1:27" s="92" customFormat="1">
      <c r="A217" s="278" t="s">
        <v>222</v>
      </c>
      <c r="B217" s="264" t="s">
        <v>364</v>
      </c>
      <c r="C217" s="73"/>
      <c r="D217" s="36">
        <v>41863</v>
      </c>
      <c r="E217" s="335"/>
      <c r="F217" s="12"/>
      <c r="G217" s="355">
        <v>41863</v>
      </c>
      <c r="H217" s="130" t="s">
        <v>7</v>
      </c>
      <c r="I217" s="12" t="s">
        <v>29</v>
      </c>
      <c r="J217" s="21"/>
      <c r="K217" s="133" t="str">
        <f t="shared" si="206"/>
        <v/>
      </c>
      <c r="L217" s="21">
        <v>41930</v>
      </c>
      <c r="M217" s="91" t="str">
        <f t="shared" si="203"/>
        <v/>
      </c>
      <c r="N217" s="133">
        <f t="shared" si="207"/>
        <v>67</v>
      </c>
      <c r="O217" s="95">
        <v>41943</v>
      </c>
      <c r="P217" s="133">
        <f t="shared" si="204"/>
        <v>13</v>
      </c>
      <c r="Q217" s="366" t="s">
        <v>190</v>
      </c>
      <c r="R217" s="386" t="s">
        <v>192</v>
      </c>
      <c r="S217" s="335"/>
      <c r="T217" s="236">
        <v>41990</v>
      </c>
      <c r="U217" s="91">
        <f t="shared" si="208"/>
        <v>18.142857142857142</v>
      </c>
      <c r="V217" s="91">
        <f t="shared" si="201"/>
        <v>8.5714285714285712</v>
      </c>
      <c r="W217" s="91">
        <f t="shared" si="202"/>
        <v>6.7142857142857144</v>
      </c>
      <c r="X217" s="42" t="str">
        <f t="shared" ref="X217:X248" si="209">IF($T217*S217&gt;0,($T217-S217)/7, "")</f>
        <v/>
      </c>
      <c r="Y217" s="166" t="s">
        <v>50</v>
      </c>
      <c r="Z217" s="180"/>
      <c r="AA217" s="251"/>
    </row>
    <row r="218" spans="1:27" s="92" customFormat="1">
      <c r="A218" s="278" t="s">
        <v>222</v>
      </c>
      <c r="B218" s="264" t="s">
        <v>365</v>
      </c>
      <c r="C218" s="73"/>
      <c r="D218" s="36">
        <v>41862</v>
      </c>
      <c r="E218" s="335"/>
      <c r="F218" s="12" t="s">
        <v>7</v>
      </c>
      <c r="G218" s="355">
        <v>41862</v>
      </c>
      <c r="H218" s="130"/>
      <c r="I218" s="12" t="s">
        <v>43</v>
      </c>
      <c r="J218" s="21"/>
      <c r="K218" s="133" t="str">
        <f t="shared" si="206"/>
        <v/>
      </c>
      <c r="L218" s="21">
        <v>41930</v>
      </c>
      <c r="M218" s="91" t="str">
        <f t="shared" si="203"/>
        <v/>
      </c>
      <c r="N218" s="133">
        <f t="shared" si="207"/>
        <v>68</v>
      </c>
      <c r="O218" s="95">
        <v>41938</v>
      </c>
      <c r="P218" s="133">
        <f t="shared" si="204"/>
        <v>8</v>
      </c>
      <c r="Q218" s="366" t="s">
        <v>191</v>
      </c>
      <c r="R218" s="386" t="s">
        <v>193</v>
      </c>
      <c r="S218" s="335"/>
      <c r="T218" s="221">
        <v>41982</v>
      </c>
      <c r="U218" s="91">
        <f t="shared" si="208"/>
        <v>17.142857142857142</v>
      </c>
      <c r="V218" s="91">
        <f t="shared" si="201"/>
        <v>7.4285714285714288</v>
      </c>
      <c r="W218" s="91">
        <f t="shared" si="202"/>
        <v>6.2857142857142856</v>
      </c>
      <c r="X218" s="42" t="str">
        <f t="shared" si="209"/>
        <v/>
      </c>
      <c r="Y218" s="166" t="s">
        <v>50</v>
      </c>
      <c r="Z218" s="180"/>
      <c r="AA218" s="251"/>
    </row>
    <row r="219" spans="1:27" s="92" customFormat="1">
      <c r="A219" s="278" t="s">
        <v>222</v>
      </c>
      <c r="B219" s="264" t="s">
        <v>366</v>
      </c>
      <c r="C219" s="73"/>
      <c r="D219" s="36">
        <v>41862</v>
      </c>
      <c r="E219" s="335"/>
      <c r="F219" s="12"/>
      <c r="G219" s="355">
        <v>41862</v>
      </c>
      <c r="H219" s="130" t="s">
        <v>53</v>
      </c>
      <c r="I219" s="12"/>
      <c r="J219" s="21"/>
      <c r="K219" s="133" t="str">
        <f t="shared" si="206"/>
        <v/>
      </c>
      <c r="L219" s="21">
        <v>41932</v>
      </c>
      <c r="M219" s="91" t="str">
        <f t="shared" si="203"/>
        <v/>
      </c>
      <c r="N219" s="133">
        <f t="shared" si="207"/>
        <v>70</v>
      </c>
      <c r="O219" s="95">
        <v>41936</v>
      </c>
      <c r="P219" s="133">
        <f t="shared" si="204"/>
        <v>4</v>
      </c>
      <c r="Q219" s="366" t="s">
        <v>191</v>
      </c>
      <c r="R219" s="386" t="s">
        <v>193</v>
      </c>
      <c r="S219" s="335"/>
      <c r="T219" s="221">
        <v>41982</v>
      </c>
      <c r="U219" s="91">
        <f t="shared" si="208"/>
        <v>17.142857142857142</v>
      </c>
      <c r="V219" s="91">
        <f t="shared" si="201"/>
        <v>7.1428571428571432</v>
      </c>
      <c r="W219" s="91">
        <f t="shared" si="202"/>
        <v>6.5714285714285712</v>
      </c>
      <c r="X219" s="42" t="str">
        <f t="shared" si="209"/>
        <v/>
      </c>
      <c r="Y219" s="166" t="s">
        <v>50</v>
      </c>
      <c r="Z219" s="180"/>
      <c r="AA219" s="251"/>
    </row>
    <row r="220" spans="1:27" s="92" customFormat="1">
      <c r="A220" s="278" t="s">
        <v>237</v>
      </c>
      <c r="B220" s="264" t="s">
        <v>367</v>
      </c>
      <c r="C220" s="73"/>
      <c r="D220" s="36">
        <v>41856</v>
      </c>
      <c r="E220" s="335"/>
      <c r="F220" s="12"/>
      <c r="G220" s="355">
        <v>41879</v>
      </c>
      <c r="H220" s="130" t="s">
        <v>18</v>
      </c>
      <c r="I220" s="12" t="s">
        <v>22</v>
      </c>
      <c r="J220" s="21"/>
      <c r="K220" s="133" t="str">
        <f t="shared" si="206"/>
        <v/>
      </c>
      <c r="L220" s="21">
        <v>41922</v>
      </c>
      <c r="M220" s="91" t="str">
        <f t="shared" si="203"/>
        <v/>
      </c>
      <c r="N220" s="133">
        <f t="shared" si="207"/>
        <v>66</v>
      </c>
      <c r="O220" s="95">
        <v>41928</v>
      </c>
      <c r="P220" s="133">
        <f t="shared" si="204"/>
        <v>6</v>
      </c>
      <c r="Q220" s="366"/>
      <c r="R220" s="386"/>
      <c r="S220" s="335">
        <v>41962</v>
      </c>
      <c r="T220" s="221">
        <v>41978</v>
      </c>
      <c r="U220" s="91">
        <f t="shared" si="208"/>
        <v>17.428571428571427</v>
      </c>
      <c r="V220" s="91">
        <f t="shared" si="201"/>
        <v>8</v>
      </c>
      <c r="W220" s="91">
        <f t="shared" si="202"/>
        <v>7.1428571428571432</v>
      </c>
      <c r="X220" s="42">
        <f t="shared" si="209"/>
        <v>2.2857142857142856</v>
      </c>
      <c r="Y220" s="166" t="s">
        <v>50</v>
      </c>
      <c r="Z220" s="180"/>
      <c r="AA220" s="251"/>
    </row>
    <row r="221" spans="1:27" s="92" customFormat="1">
      <c r="A221" s="278" t="s">
        <v>237</v>
      </c>
      <c r="B221" s="264" t="s">
        <v>368</v>
      </c>
      <c r="C221" s="73"/>
      <c r="D221" s="36">
        <v>41847</v>
      </c>
      <c r="E221" s="335"/>
      <c r="F221" s="12"/>
      <c r="G221" s="355">
        <v>41847</v>
      </c>
      <c r="H221" s="130" t="s">
        <v>7</v>
      </c>
      <c r="I221" s="12" t="s">
        <v>19</v>
      </c>
      <c r="J221" s="21"/>
      <c r="K221" s="133" t="str">
        <f t="shared" si="206"/>
        <v/>
      </c>
      <c r="L221" s="21">
        <v>41928</v>
      </c>
      <c r="M221" s="91" t="str">
        <f t="shared" si="203"/>
        <v/>
      </c>
      <c r="N221" s="133">
        <f t="shared" si="207"/>
        <v>81</v>
      </c>
      <c r="O221" s="95">
        <v>41947</v>
      </c>
      <c r="P221" s="133">
        <f t="shared" si="204"/>
        <v>19</v>
      </c>
      <c r="Q221" s="366"/>
      <c r="R221" s="386"/>
      <c r="S221" s="335">
        <v>41985</v>
      </c>
      <c r="T221" s="236">
        <v>41996</v>
      </c>
      <c r="U221" s="91">
        <f t="shared" si="208"/>
        <v>21.285714285714285</v>
      </c>
      <c r="V221" s="91">
        <f t="shared" si="201"/>
        <v>9.7142857142857135</v>
      </c>
      <c r="W221" s="91">
        <f t="shared" si="202"/>
        <v>7</v>
      </c>
      <c r="X221" s="42">
        <f t="shared" si="209"/>
        <v>1.5714285714285714</v>
      </c>
      <c r="Y221" s="166" t="s">
        <v>50</v>
      </c>
      <c r="Z221" s="180"/>
      <c r="AA221" s="251"/>
    </row>
    <row r="222" spans="1:27" s="92" customFormat="1">
      <c r="A222" s="278" t="s">
        <v>237</v>
      </c>
      <c r="B222" s="264" t="s">
        <v>369</v>
      </c>
      <c r="C222" s="73"/>
      <c r="D222" s="36">
        <v>41842</v>
      </c>
      <c r="E222" s="335"/>
      <c r="F222" s="12"/>
      <c r="G222" s="355">
        <v>41842</v>
      </c>
      <c r="H222" s="130" t="s">
        <v>7</v>
      </c>
      <c r="I222" s="12">
        <v>53603</v>
      </c>
      <c r="J222" s="21"/>
      <c r="K222" s="133" t="str">
        <f t="shared" si="206"/>
        <v/>
      </c>
      <c r="L222" s="21">
        <v>41922</v>
      </c>
      <c r="M222" s="91" t="str">
        <f t="shared" si="203"/>
        <v/>
      </c>
      <c r="N222" s="133">
        <f t="shared" si="207"/>
        <v>80</v>
      </c>
      <c r="O222" s="95">
        <v>41926</v>
      </c>
      <c r="P222" s="133">
        <f t="shared" si="204"/>
        <v>4</v>
      </c>
      <c r="Q222" s="366"/>
      <c r="R222" s="386"/>
      <c r="S222" s="335">
        <v>41973</v>
      </c>
      <c r="T222" s="236">
        <v>41990</v>
      </c>
      <c r="U222" s="91">
        <f t="shared" si="208"/>
        <v>21.142857142857142</v>
      </c>
      <c r="V222" s="91">
        <f t="shared" si="201"/>
        <v>9.7142857142857135</v>
      </c>
      <c r="W222" s="91">
        <f t="shared" si="202"/>
        <v>9.1428571428571423</v>
      </c>
      <c r="X222" s="42">
        <f t="shared" si="209"/>
        <v>2.4285714285714284</v>
      </c>
      <c r="Y222" s="166" t="s">
        <v>50</v>
      </c>
      <c r="Z222" s="180"/>
      <c r="AA222" s="251"/>
    </row>
    <row r="223" spans="1:27" s="92" customFormat="1">
      <c r="A223" s="278" t="s">
        <v>222</v>
      </c>
      <c r="B223" s="264" t="s">
        <v>324</v>
      </c>
      <c r="C223" s="73"/>
      <c r="D223" s="36">
        <v>41838</v>
      </c>
      <c r="E223" s="335"/>
      <c r="F223" s="12" t="s">
        <v>57</v>
      </c>
      <c r="G223" s="355">
        <v>41838</v>
      </c>
      <c r="H223" s="130" t="s">
        <v>18</v>
      </c>
      <c r="I223" s="12" t="s">
        <v>26</v>
      </c>
      <c r="J223" s="21"/>
      <c r="K223" s="133" t="str">
        <f t="shared" si="206"/>
        <v/>
      </c>
      <c r="L223" s="21">
        <v>41926</v>
      </c>
      <c r="M223" s="91" t="str">
        <f t="shared" si="203"/>
        <v/>
      </c>
      <c r="N223" s="133">
        <f t="shared" si="207"/>
        <v>88</v>
      </c>
      <c r="O223" s="95">
        <v>41930</v>
      </c>
      <c r="P223" s="133">
        <f t="shared" si="204"/>
        <v>4</v>
      </c>
      <c r="Q223" s="366" t="s">
        <v>186</v>
      </c>
      <c r="R223" s="386" t="s">
        <v>194</v>
      </c>
      <c r="S223" s="335"/>
      <c r="T223" s="237">
        <v>41971</v>
      </c>
      <c r="U223" s="91">
        <f t="shared" si="208"/>
        <v>19</v>
      </c>
      <c r="V223" s="91">
        <f t="shared" si="201"/>
        <v>6.4285714285714288</v>
      </c>
      <c r="W223" s="91">
        <f t="shared" si="202"/>
        <v>5.8571428571428568</v>
      </c>
      <c r="X223" s="42" t="str">
        <f t="shared" si="209"/>
        <v/>
      </c>
      <c r="Y223" s="166" t="s">
        <v>50</v>
      </c>
      <c r="Z223" s="180"/>
      <c r="AA223" s="251"/>
    </row>
    <row r="224" spans="1:27" s="92" customFormat="1">
      <c r="A224" s="278" t="s">
        <v>222</v>
      </c>
      <c r="B224" s="264" t="s">
        <v>370</v>
      </c>
      <c r="C224" s="73"/>
      <c r="D224" s="36">
        <v>41832</v>
      </c>
      <c r="E224" s="335"/>
      <c r="F224" s="12"/>
      <c r="G224" s="355">
        <v>41832</v>
      </c>
      <c r="H224" s="130" t="s">
        <v>18</v>
      </c>
      <c r="I224" s="12" t="s">
        <v>23</v>
      </c>
      <c r="J224" s="21"/>
      <c r="K224" s="133" t="str">
        <f t="shared" si="206"/>
        <v/>
      </c>
      <c r="L224" s="21">
        <v>41923</v>
      </c>
      <c r="M224" s="91" t="str">
        <f t="shared" si="203"/>
        <v/>
      </c>
      <c r="N224" s="133">
        <f t="shared" si="207"/>
        <v>91</v>
      </c>
      <c r="O224" s="95">
        <v>41929</v>
      </c>
      <c r="P224" s="133">
        <f t="shared" si="204"/>
        <v>6</v>
      </c>
      <c r="Q224" s="366" t="s">
        <v>186</v>
      </c>
      <c r="R224" s="386" t="s">
        <v>194</v>
      </c>
      <c r="S224" s="335"/>
      <c r="T224" s="237">
        <v>41971</v>
      </c>
      <c r="U224" s="91">
        <f t="shared" si="208"/>
        <v>19.857142857142858</v>
      </c>
      <c r="V224" s="91">
        <f t="shared" si="201"/>
        <v>6.8571428571428568</v>
      </c>
      <c r="W224" s="91">
        <f t="shared" si="202"/>
        <v>6</v>
      </c>
      <c r="X224" s="42" t="str">
        <f t="shared" si="209"/>
        <v/>
      </c>
      <c r="Y224" s="166" t="s">
        <v>50</v>
      </c>
      <c r="Z224" s="180"/>
      <c r="AA224" s="251"/>
    </row>
    <row r="225" spans="1:27" s="92" customFormat="1">
      <c r="A225" s="278" t="s">
        <v>222</v>
      </c>
      <c r="B225" s="264" t="s">
        <v>371</v>
      </c>
      <c r="C225" s="73"/>
      <c r="D225" s="36">
        <v>41832</v>
      </c>
      <c r="E225" s="335"/>
      <c r="F225" s="12" t="s">
        <v>56</v>
      </c>
      <c r="G225" s="355">
        <v>41880</v>
      </c>
      <c r="H225" s="130" t="s">
        <v>18</v>
      </c>
      <c r="I225" s="12">
        <v>53201</v>
      </c>
      <c r="J225" s="21"/>
      <c r="K225" s="133" t="str">
        <f t="shared" si="206"/>
        <v/>
      </c>
      <c r="L225" s="21">
        <v>41923</v>
      </c>
      <c r="M225" s="91" t="str">
        <f t="shared" si="203"/>
        <v/>
      </c>
      <c r="N225" s="133">
        <f t="shared" si="207"/>
        <v>91</v>
      </c>
      <c r="O225" s="95">
        <v>41945</v>
      </c>
      <c r="P225" s="133">
        <f t="shared" si="204"/>
        <v>22</v>
      </c>
      <c r="Q225" s="366" t="s">
        <v>190</v>
      </c>
      <c r="R225" s="386" t="s">
        <v>192</v>
      </c>
      <c r="S225" s="335">
        <v>41988</v>
      </c>
      <c r="T225" s="236">
        <v>41991</v>
      </c>
      <c r="U225" s="91">
        <f t="shared" si="208"/>
        <v>22.714285714285715</v>
      </c>
      <c r="V225" s="91">
        <f t="shared" si="201"/>
        <v>9.7142857142857135</v>
      </c>
      <c r="W225" s="91">
        <f t="shared" si="202"/>
        <v>6.5714285714285712</v>
      </c>
      <c r="X225" s="42">
        <f t="shared" si="209"/>
        <v>0.42857142857142855</v>
      </c>
      <c r="Y225" s="166" t="s">
        <v>50</v>
      </c>
      <c r="Z225" s="180"/>
      <c r="AA225" s="251"/>
    </row>
    <row r="226" spans="1:27" s="92" customFormat="1">
      <c r="A226" s="278" t="s">
        <v>222</v>
      </c>
      <c r="B226" s="264" t="s">
        <v>372</v>
      </c>
      <c r="C226" s="73"/>
      <c r="D226" s="36">
        <v>41829</v>
      </c>
      <c r="E226" s="335"/>
      <c r="F226" s="12"/>
      <c r="G226" s="355">
        <v>41829</v>
      </c>
      <c r="H226" s="130" t="s">
        <v>7</v>
      </c>
      <c r="I226" s="12"/>
      <c r="J226" s="21"/>
      <c r="K226" s="133" t="str">
        <f t="shared" si="206"/>
        <v/>
      </c>
      <c r="L226" s="21">
        <v>41936</v>
      </c>
      <c r="M226" s="91" t="str">
        <f t="shared" si="203"/>
        <v/>
      </c>
      <c r="N226" s="133">
        <f t="shared" si="207"/>
        <v>107</v>
      </c>
      <c r="O226" s="95">
        <v>41942</v>
      </c>
      <c r="P226" s="133">
        <f t="shared" si="204"/>
        <v>6</v>
      </c>
      <c r="Q226" s="366" t="s">
        <v>191</v>
      </c>
      <c r="R226" s="386" t="s">
        <v>193</v>
      </c>
      <c r="S226" s="335">
        <v>41973</v>
      </c>
      <c r="T226" s="237">
        <v>41978</v>
      </c>
      <c r="U226" s="91" t="str">
        <f t="shared" si="208"/>
        <v>x</v>
      </c>
      <c r="V226" s="91">
        <f t="shared" si="201"/>
        <v>6</v>
      </c>
      <c r="W226" s="91">
        <f t="shared" si="202"/>
        <v>5.1428571428571432</v>
      </c>
      <c r="X226" s="42">
        <f t="shared" si="209"/>
        <v>0.7142857142857143</v>
      </c>
      <c r="Y226" s="166" t="s">
        <v>50</v>
      </c>
      <c r="Z226" s="180" t="s">
        <v>113</v>
      </c>
      <c r="AA226" s="251" t="s">
        <v>42</v>
      </c>
    </row>
    <row r="227" spans="1:27" s="92" customFormat="1">
      <c r="A227" s="278" t="s">
        <v>222</v>
      </c>
      <c r="B227" s="264" t="s">
        <v>373</v>
      </c>
      <c r="C227" s="73"/>
      <c r="D227" s="36">
        <v>41825</v>
      </c>
      <c r="E227" s="335"/>
      <c r="F227" s="12"/>
      <c r="G227" s="355">
        <v>41825</v>
      </c>
      <c r="H227" s="130" t="s">
        <v>7</v>
      </c>
      <c r="I227" s="12" t="s">
        <v>48</v>
      </c>
      <c r="J227" s="21"/>
      <c r="K227" s="133" t="str">
        <f t="shared" si="206"/>
        <v/>
      </c>
      <c r="L227" s="21">
        <v>41922</v>
      </c>
      <c r="M227" s="91" t="str">
        <f t="shared" si="203"/>
        <v/>
      </c>
      <c r="N227" s="133">
        <f t="shared" si="207"/>
        <v>97</v>
      </c>
      <c r="O227" s="95">
        <v>41947</v>
      </c>
      <c r="P227" s="133">
        <f t="shared" si="204"/>
        <v>25</v>
      </c>
      <c r="Q227" s="366" t="s">
        <v>190</v>
      </c>
      <c r="R227" s="386" t="s">
        <v>192</v>
      </c>
      <c r="S227" s="335"/>
      <c r="T227" s="236">
        <v>41994</v>
      </c>
      <c r="U227" s="91">
        <f t="shared" si="208"/>
        <v>24.142857142857142</v>
      </c>
      <c r="V227" s="91">
        <f t="shared" si="201"/>
        <v>10.285714285714286</v>
      </c>
      <c r="W227" s="91">
        <f t="shared" si="202"/>
        <v>6.7142857142857144</v>
      </c>
      <c r="X227" s="42" t="str">
        <f t="shared" si="209"/>
        <v/>
      </c>
      <c r="Y227" s="166" t="s">
        <v>50</v>
      </c>
      <c r="Z227" s="180"/>
      <c r="AA227" s="251"/>
    </row>
    <row r="228" spans="1:27" s="92" customFormat="1">
      <c r="A228" s="278" t="s">
        <v>222</v>
      </c>
      <c r="B228" s="264" t="s">
        <v>374</v>
      </c>
      <c r="C228" s="73"/>
      <c r="D228" s="36">
        <v>41822</v>
      </c>
      <c r="E228" s="335"/>
      <c r="F228" s="12"/>
      <c r="G228" s="355">
        <v>41822</v>
      </c>
      <c r="H228" s="130" t="s">
        <v>18</v>
      </c>
      <c r="I228" s="12"/>
      <c r="J228" s="21"/>
      <c r="K228" s="133" t="str">
        <f t="shared" si="206"/>
        <v/>
      </c>
      <c r="L228" s="21">
        <v>41919</v>
      </c>
      <c r="M228" s="91" t="str">
        <f t="shared" si="203"/>
        <v/>
      </c>
      <c r="N228" s="133">
        <f t="shared" si="207"/>
        <v>97</v>
      </c>
      <c r="O228" s="95"/>
      <c r="P228" s="133" t="str">
        <f t="shared" si="204"/>
        <v/>
      </c>
      <c r="Q228" s="366"/>
      <c r="R228" s="382"/>
      <c r="S228" s="335"/>
      <c r="T228" s="237">
        <v>41974</v>
      </c>
      <c r="U228" s="91">
        <f t="shared" si="208"/>
        <v>21.714285714285715</v>
      </c>
      <c r="V228" s="91">
        <f t="shared" si="201"/>
        <v>7.8571428571428568</v>
      </c>
      <c r="W228" s="91" t="str">
        <f t="shared" si="202"/>
        <v/>
      </c>
      <c r="X228" s="42" t="str">
        <f t="shared" si="209"/>
        <v/>
      </c>
      <c r="Y228" s="166" t="s">
        <v>50</v>
      </c>
      <c r="Z228" s="180"/>
      <c r="AA228" s="251"/>
    </row>
    <row r="229" spans="1:27" s="92" customFormat="1">
      <c r="A229" s="278" t="s">
        <v>237</v>
      </c>
      <c r="B229" s="264" t="s">
        <v>375</v>
      </c>
      <c r="C229" s="73"/>
      <c r="D229" s="36">
        <v>41819</v>
      </c>
      <c r="E229" s="335"/>
      <c r="F229" s="12"/>
      <c r="G229" s="355">
        <v>41919</v>
      </c>
      <c r="H229" s="130" t="s">
        <v>18</v>
      </c>
      <c r="I229" s="12"/>
      <c r="J229" s="21"/>
      <c r="K229" s="133" t="str">
        <f t="shared" si="206"/>
        <v/>
      </c>
      <c r="L229" s="21">
        <v>41921</v>
      </c>
      <c r="M229" s="91" t="str">
        <f t="shared" si="203"/>
        <v/>
      </c>
      <c r="N229" s="133">
        <f t="shared" si="207"/>
        <v>102</v>
      </c>
      <c r="O229" s="95">
        <v>41923</v>
      </c>
      <c r="P229" s="133">
        <f t="shared" si="204"/>
        <v>2</v>
      </c>
      <c r="Q229" s="366"/>
      <c r="R229" s="382"/>
      <c r="S229" s="335"/>
      <c r="T229" s="237">
        <v>41971</v>
      </c>
      <c r="U229" s="91">
        <f t="shared" si="208"/>
        <v>21.714285714285715</v>
      </c>
      <c r="V229" s="91">
        <f t="shared" si="201"/>
        <v>7.1428571428571432</v>
      </c>
      <c r="W229" s="91">
        <f t="shared" si="202"/>
        <v>6.8571428571428568</v>
      </c>
      <c r="X229" s="42" t="str">
        <f t="shared" si="209"/>
        <v/>
      </c>
      <c r="Y229" s="166" t="s">
        <v>50</v>
      </c>
      <c r="Z229" s="180"/>
      <c r="AA229" s="251"/>
    </row>
    <row r="230" spans="1:27" s="92" customFormat="1">
      <c r="A230" s="278" t="s">
        <v>237</v>
      </c>
      <c r="B230" s="264" t="s">
        <v>376</v>
      </c>
      <c r="C230" s="73"/>
      <c r="D230" s="36">
        <v>41813</v>
      </c>
      <c r="E230" s="335"/>
      <c r="F230" s="12"/>
      <c r="G230" s="355">
        <v>41880</v>
      </c>
      <c r="H230" s="130" t="s">
        <v>18</v>
      </c>
      <c r="I230" s="12" t="s">
        <v>9</v>
      </c>
      <c r="J230" s="21"/>
      <c r="K230" s="133" t="str">
        <f t="shared" si="206"/>
        <v/>
      </c>
      <c r="L230" s="21">
        <v>41920</v>
      </c>
      <c r="M230" s="91" t="str">
        <f t="shared" si="203"/>
        <v/>
      </c>
      <c r="N230" s="133">
        <f t="shared" si="207"/>
        <v>107</v>
      </c>
      <c r="O230" s="95">
        <v>41925</v>
      </c>
      <c r="P230" s="133">
        <f t="shared" si="204"/>
        <v>5</v>
      </c>
      <c r="Q230" s="366"/>
      <c r="R230" s="382"/>
      <c r="S230" s="335">
        <v>41966</v>
      </c>
      <c r="T230" s="237">
        <v>41977</v>
      </c>
      <c r="U230" s="91">
        <f t="shared" si="208"/>
        <v>23.428571428571427</v>
      </c>
      <c r="V230" s="91">
        <f t="shared" si="201"/>
        <v>8.1428571428571423</v>
      </c>
      <c r="W230" s="91">
        <f t="shared" si="202"/>
        <v>7.4285714285714288</v>
      </c>
      <c r="X230" s="42">
        <f t="shared" si="209"/>
        <v>1.5714285714285714</v>
      </c>
      <c r="Y230" s="166" t="s">
        <v>50</v>
      </c>
      <c r="Z230" s="180"/>
      <c r="AA230" s="251"/>
    </row>
    <row r="231" spans="1:27" s="92" customFormat="1">
      <c r="A231" s="278" t="s">
        <v>222</v>
      </c>
      <c r="B231" s="264" t="s">
        <v>377</v>
      </c>
      <c r="C231" s="73"/>
      <c r="D231" s="36">
        <v>41800</v>
      </c>
      <c r="E231" s="335"/>
      <c r="F231" s="12"/>
      <c r="G231" s="355"/>
      <c r="H231" s="130" t="s">
        <v>18</v>
      </c>
      <c r="I231" s="12" t="s">
        <v>138</v>
      </c>
      <c r="J231" s="21"/>
      <c r="K231" s="133" t="str">
        <f t="shared" si="206"/>
        <v/>
      </c>
      <c r="L231" s="21"/>
      <c r="M231" s="91" t="str">
        <f t="shared" si="203"/>
        <v/>
      </c>
      <c r="N231" s="133" t="str">
        <f t="shared" si="207"/>
        <v/>
      </c>
      <c r="O231" s="95">
        <v>41921</v>
      </c>
      <c r="P231" s="133" t="str">
        <f t="shared" si="204"/>
        <v/>
      </c>
      <c r="Q231" s="366"/>
      <c r="R231" s="382"/>
      <c r="S231" s="335">
        <v>41953</v>
      </c>
      <c r="T231" s="237">
        <v>41957</v>
      </c>
      <c r="U231" s="91">
        <f t="shared" si="208"/>
        <v>22.428571428571427</v>
      </c>
      <c r="V231" s="91" t="str">
        <f t="shared" ref="V231:V262" si="210">IF($T231*L231&gt;0,($T231-L231)/7,"" )</f>
        <v/>
      </c>
      <c r="W231" s="91">
        <f t="shared" ref="W231:W262" si="211">IF($T231*O231&gt;0,($T231-O231)/7,"" )</f>
        <v>5.1428571428571432</v>
      </c>
      <c r="X231" s="42">
        <f t="shared" si="209"/>
        <v>0.5714285714285714</v>
      </c>
      <c r="Y231" s="166" t="s">
        <v>50</v>
      </c>
      <c r="Z231" s="180"/>
      <c r="AA231" s="251"/>
    </row>
    <row r="232" spans="1:27" s="92" customFormat="1">
      <c r="A232" s="278" t="s">
        <v>237</v>
      </c>
      <c r="B232" s="264" t="s">
        <v>378</v>
      </c>
      <c r="C232" s="73"/>
      <c r="D232" s="36">
        <v>41798</v>
      </c>
      <c r="E232" s="335"/>
      <c r="F232" s="12"/>
      <c r="G232" s="355"/>
      <c r="H232" s="130" t="s">
        <v>18</v>
      </c>
      <c r="I232" s="12"/>
      <c r="J232" s="21"/>
      <c r="K232" s="133" t="str">
        <f t="shared" si="206"/>
        <v/>
      </c>
      <c r="L232" s="21">
        <v>41919</v>
      </c>
      <c r="M232" s="91" t="str">
        <f t="shared" si="203"/>
        <v/>
      </c>
      <c r="N232" s="133">
        <f t="shared" si="207"/>
        <v>121</v>
      </c>
      <c r="O232" s="95">
        <v>41923</v>
      </c>
      <c r="P232" s="133">
        <f t="shared" si="204"/>
        <v>4</v>
      </c>
      <c r="Q232" s="366"/>
      <c r="R232" s="382"/>
      <c r="S232" s="335"/>
      <c r="T232" s="237">
        <v>41975</v>
      </c>
      <c r="U232" s="91">
        <f t="shared" si="208"/>
        <v>25.285714285714285</v>
      </c>
      <c r="V232" s="91">
        <f t="shared" si="210"/>
        <v>8</v>
      </c>
      <c r="W232" s="91">
        <f t="shared" si="211"/>
        <v>7.4285714285714288</v>
      </c>
      <c r="X232" s="42" t="str">
        <f t="shared" si="209"/>
        <v/>
      </c>
      <c r="Y232" s="166" t="s">
        <v>50</v>
      </c>
      <c r="Z232" s="180"/>
      <c r="AA232" s="251"/>
    </row>
    <row r="233" spans="1:27" s="92" customFormat="1">
      <c r="A233" s="292" t="s">
        <v>237</v>
      </c>
      <c r="B233" s="269" t="s">
        <v>379</v>
      </c>
      <c r="C233" s="67"/>
      <c r="D233" s="97">
        <v>41797</v>
      </c>
      <c r="E233" s="335"/>
      <c r="F233" s="98"/>
      <c r="G233" s="355"/>
      <c r="H233" s="130" t="s">
        <v>18</v>
      </c>
      <c r="I233" s="98" t="s">
        <v>11</v>
      </c>
      <c r="J233" s="96"/>
      <c r="K233" s="133" t="str">
        <f t="shared" si="206"/>
        <v/>
      </c>
      <c r="L233" s="96">
        <v>41918</v>
      </c>
      <c r="M233" s="91" t="str">
        <f t="shared" si="203"/>
        <v/>
      </c>
      <c r="N233" s="133">
        <f t="shared" si="207"/>
        <v>121</v>
      </c>
      <c r="O233" s="150">
        <v>41921</v>
      </c>
      <c r="P233" s="133">
        <f t="shared" si="204"/>
        <v>3</v>
      </c>
      <c r="Q233" s="366"/>
      <c r="R233" s="382"/>
      <c r="S233" s="335"/>
      <c r="T233" s="237">
        <v>41970</v>
      </c>
      <c r="U233" s="91">
        <f t="shared" si="208"/>
        <v>24.714285714285715</v>
      </c>
      <c r="V233" s="91">
        <f t="shared" si="210"/>
        <v>7.4285714285714288</v>
      </c>
      <c r="W233" s="91">
        <f t="shared" si="211"/>
        <v>7</v>
      </c>
      <c r="X233" s="42" t="str">
        <f t="shared" si="209"/>
        <v/>
      </c>
      <c r="Y233" s="162" t="s">
        <v>49</v>
      </c>
      <c r="Z233" s="176"/>
      <c r="AA233" s="251"/>
    </row>
    <row r="234" spans="1:27" s="92" customFormat="1">
      <c r="A234" s="278" t="s">
        <v>237</v>
      </c>
      <c r="B234" s="264" t="s">
        <v>380</v>
      </c>
      <c r="C234" s="73"/>
      <c r="D234" s="36">
        <v>41764</v>
      </c>
      <c r="E234" s="335"/>
      <c r="F234" s="12"/>
      <c r="G234" s="355"/>
      <c r="H234" s="130" t="s">
        <v>70</v>
      </c>
      <c r="I234" s="12"/>
      <c r="J234" s="21"/>
      <c r="K234" s="133" t="str">
        <f t="shared" si="206"/>
        <v/>
      </c>
      <c r="L234" s="21"/>
      <c r="M234" s="91" t="str">
        <f t="shared" si="203"/>
        <v/>
      </c>
      <c r="N234" s="133" t="str">
        <f t="shared" si="207"/>
        <v/>
      </c>
      <c r="O234" s="95"/>
      <c r="P234" s="133" t="str">
        <f t="shared" si="204"/>
        <v/>
      </c>
      <c r="Q234" s="366"/>
      <c r="R234" s="382"/>
      <c r="S234" s="335"/>
      <c r="T234" s="221"/>
      <c r="U234" s="91" t="str">
        <f t="shared" si="208"/>
        <v/>
      </c>
      <c r="V234" s="91" t="str">
        <f t="shared" si="210"/>
        <v/>
      </c>
      <c r="W234" s="91" t="str">
        <f t="shared" si="211"/>
        <v/>
      </c>
      <c r="X234" s="42" t="str">
        <f t="shared" si="209"/>
        <v/>
      </c>
      <c r="Y234" s="166" t="s">
        <v>50</v>
      </c>
      <c r="Z234" s="180"/>
      <c r="AA234" s="251" t="s">
        <v>44</v>
      </c>
    </row>
    <row r="235" spans="1:27" s="92" customFormat="1">
      <c r="A235" s="292" t="s">
        <v>222</v>
      </c>
      <c r="B235" s="269" t="s">
        <v>381</v>
      </c>
      <c r="C235" s="73"/>
      <c r="D235" s="97">
        <v>41791</v>
      </c>
      <c r="E235" s="335"/>
      <c r="F235" s="98"/>
      <c r="G235" s="355"/>
      <c r="H235" s="130" t="s">
        <v>18</v>
      </c>
      <c r="I235" s="98" t="s">
        <v>139</v>
      </c>
      <c r="J235" s="96"/>
      <c r="K235" s="133" t="str">
        <f t="shared" si="206"/>
        <v/>
      </c>
      <c r="L235" s="96"/>
      <c r="M235" s="91" t="str">
        <f t="shared" si="203"/>
        <v/>
      </c>
      <c r="N235" s="133" t="str">
        <f t="shared" si="207"/>
        <v/>
      </c>
      <c r="O235" s="150">
        <v>41921</v>
      </c>
      <c r="P235" s="133" t="str">
        <f t="shared" si="204"/>
        <v/>
      </c>
      <c r="Q235" s="366"/>
      <c r="R235" s="382"/>
      <c r="S235" s="335"/>
      <c r="T235" s="237">
        <v>41956</v>
      </c>
      <c r="U235" s="91">
        <f t="shared" si="208"/>
        <v>23.571428571428573</v>
      </c>
      <c r="V235" s="91" t="str">
        <f t="shared" si="210"/>
        <v/>
      </c>
      <c r="W235" s="91">
        <f t="shared" si="211"/>
        <v>5</v>
      </c>
      <c r="X235" s="42" t="str">
        <f t="shared" si="209"/>
        <v/>
      </c>
      <c r="Y235" s="166" t="s">
        <v>50</v>
      </c>
      <c r="Z235" s="180"/>
      <c r="AA235" s="251"/>
    </row>
    <row r="236" spans="1:27" s="92" customFormat="1">
      <c r="A236" s="292" t="s">
        <v>237</v>
      </c>
      <c r="B236" s="269" t="s">
        <v>382</v>
      </c>
      <c r="C236" s="73"/>
      <c r="D236" s="97">
        <v>41789</v>
      </c>
      <c r="E236" s="335"/>
      <c r="F236" s="98"/>
      <c r="G236" s="355">
        <v>41880</v>
      </c>
      <c r="H236" s="130" t="s">
        <v>27</v>
      </c>
      <c r="I236" s="98" t="s">
        <v>10</v>
      </c>
      <c r="J236" s="96"/>
      <c r="K236" s="133" t="str">
        <f t="shared" si="206"/>
        <v/>
      </c>
      <c r="L236" s="96">
        <v>41911</v>
      </c>
      <c r="M236" s="91" t="str">
        <f t="shared" si="203"/>
        <v/>
      </c>
      <c r="N236" s="133">
        <f t="shared" si="207"/>
        <v>122</v>
      </c>
      <c r="O236" s="150">
        <v>41914</v>
      </c>
      <c r="P236" s="133">
        <f t="shared" si="204"/>
        <v>3</v>
      </c>
      <c r="Q236" s="366"/>
      <c r="R236" s="382"/>
      <c r="S236" s="335">
        <v>41960</v>
      </c>
      <c r="T236" s="237">
        <v>41970</v>
      </c>
      <c r="U236" s="91">
        <f t="shared" si="208"/>
        <v>25.857142857142858</v>
      </c>
      <c r="V236" s="91">
        <f t="shared" si="210"/>
        <v>8.4285714285714288</v>
      </c>
      <c r="W236" s="91">
        <f t="shared" si="211"/>
        <v>8</v>
      </c>
      <c r="X236" s="42">
        <f t="shared" si="209"/>
        <v>1.4285714285714286</v>
      </c>
      <c r="Y236" s="166" t="s">
        <v>50</v>
      </c>
      <c r="Z236" s="180"/>
      <c r="AA236" s="251"/>
    </row>
    <row r="237" spans="1:27" s="92" customFormat="1">
      <c r="A237" s="278" t="s">
        <v>222</v>
      </c>
      <c r="B237" s="264" t="s">
        <v>383</v>
      </c>
      <c r="C237" s="73"/>
      <c r="D237" s="36">
        <v>41778</v>
      </c>
      <c r="E237" s="335"/>
      <c r="F237" s="12"/>
      <c r="G237" s="355"/>
      <c r="H237" s="130"/>
      <c r="I237" s="12" t="s">
        <v>21</v>
      </c>
      <c r="J237" s="21"/>
      <c r="K237" s="133" t="str">
        <f t="shared" si="206"/>
        <v/>
      </c>
      <c r="L237" s="21">
        <v>41877</v>
      </c>
      <c r="M237" s="91" t="str">
        <f t="shared" si="203"/>
        <v/>
      </c>
      <c r="N237" s="133">
        <f t="shared" si="207"/>
        <v>99</v>
      </c>
      <c r="O237" s="95">
        <v>41897</v>
      </c>
      <c r="P237" s="133">
        <f t="shared" si="204"/>
        <v>20</v>
      </c>
      <c r="Q237" s="366" t="s">
        <v>197</v>
      </c>
      <c r="R237" s="386" t="s">
        <v>195</v>
      </c>
      <c r="S237" s="335">
        <v>41932</v>
      </c>
      <c r="T237" s="237">
        <v>41935</v>
      </c>
      <c r="U237" s="91">
        <f t="shared" si="208"/>
        <v>22.428571428571427</v>
      </c>
      <c r="V237" s="91">
        <f t="shared" si="210"/>
        <v>8.2857142857142865</v>
      </c>
      <c r="W237" s="91">
        <f t="shared" si="211"/>
        <v>5.4285714285714288</v>
      </c>
      <c r="X237" s="42">
        <f t="shared" si="209"/>
        <v>0.42857142857142855</v>
      </c>
      <c r="Y237" s="166" t="s">
        <v>50</v>
      </c>
      <c r="Z237" s="180"/>
      <c r="AA237" s="251"/>
    </row>
    <row r="238" spans="1:27" s="92" customFormat="1">
      <c r="A238" s="293" t="s">
        <v>222</v>
      </c>
      <c r="B238" s="270" t="s">
        <v>384</v>
      </c>
      <c r="C238" s="73"/>
      <c r="D238" s="99">
        <v>41775</v>
      </c>
      <c r="E238" s="342"/>
      <c r="F238" s="91"/>
      <c r="G238" s="359"/>
      <c r="H238" s="199"/>
      <c r="I238" s="91" t="s">
        <v>16</v>
      </c>
      <c r="J238" s="100"/>
      <c r="K238" s="133" t="str">
        <f t="shared" ref="K238:K269" si="212">IF(J238*D238&gt;0,J238-D238, "")</f>
        <v/>
      </c>
      <c r="L238" s="100">
        <v>41834</v>
      </c>
      <c r="M238" s="91" t="str">
        <f t="shared" si="203"/>
        <v/>
      </c>
      <c r="N238" s="133">
        <f t="shared" ref="N238:N270" si="213">IF(L238*D238&gt;0,L238-D238,"" )</f>
        <v>59</v>
      </c>
      <c r="O238" s="151">
        <v>41838</v>
      </c>
      <c r="P238" s="133">
        <f t="shared" si="204"/>
        <v>4</v>
      </c>
      <c r="Q238" s="366"/>
      <c r="R238" s="382"/>
      <c r="S238" s="342"/>
      <c r="T238" s="238">
        <v>41879</v>
      </c>
      <c r="U238" s="91">
        <f t="shared" ref="U238:U270" si="214">IF(Z238&lt;&gt;"X",IF(($T238*D238&gt;0),($T238-D238)/7,""),"x")</f>
        <v>14.857142857142858</v>
      </c>
      <c r="V238" s="91">
        <f t="shared" si="210"/>
        <v>6.4285714285714288</v>
      </c>
      <c r="W238" s="91">
        <f t="shared" si="211"/>
        <v>5.8571428571428568</v>
      </c>
      <c r="X238" s="42" t="str">
        <f t="shared" si="209"/>
        <v/>
      </c>
      <c r="Y238" s="166" t="s">
        <v>50</v>
      </c>
      <c r="Z238" s="180"/>
      <c r="AA238" s="251"/>
    </row>
    <row r="239" spans="1:27" s="72" customFormat="1">
      <c r="A239" s="278" t="s">
        <v>222</v>
      </c>
      <c r="B239" s="264" t="s">
        <v>385</v>
      </c>
      <c r="C239" s="73"/>
      <c r="D239" s="36">
        <v>41771</v>
      </c>
      <c r="E239" s="335"/>
      <c r="F239" s="12"/>
      <c r="G239" s="355"/>
      <c r="H239" s="130"/>
      <c r="I239" s="12" t="s">
        <v>24</v>
      </c>
      <c r="J239" s="21"/>
      <c r="K239" s="133" t="str">
        <f t="shared" si="212"/>
        <v/>
      </c>
      <c r="L239" s="21"/>
      <c r="M239" s="91" t="str">
        <f t="shared" si="203"/>
        <v/>
      </c>
      <c r="N239" s="133" t="str">
        <f t="shared" si="213"/>
        <v/>
      </c>
      <c r="O239" s="95"/>
      <c r="P239" s="133" t="str">
        <f t="shared" si="204"/>
        <v/>
      </c>
      <c r="Q239" s="366"/>
      <c r="R239" s="382"/>
      <c r="S239" s="335">
        <v>41913</v>
      </c>
      <c r="T239" s="237">
        <v>41929</v>
      </c>
      <c r="U239" s="91">
        <f t="shared" si="214"/>
        <v>22.571428571428573</v>
      </c>
      <c r="V239" s="91" t="str">
        <f t="shared" si="210"/>
        <v/>
      </c>
      <c r="W239" s="91" t="str">
        <f t="shared" si="211"/>
        <v/>
      </c>
      <c r="X239" s="42">
        <f t="shared" si="209"/>
        <v>2.2857142857142856</v>
      </c>
      <c r="Y239" s="166" t="s">
        <v>50</v>
      </c>
      <c r="Z239" s="180"/>
      <c r="AA239" s="251"/>
    </row>
    <row r="240" spans="1:27" s="92" customFormat="1">
      <c r="A240" s="278" t="s">
        <v>222</v>
      </c>
      <c r="B240" s="264" t="s">
        <v>386</v>
      </c>
      <c r="C240" s="73"/>
      <c r="D240" s="36">
        <v>41770</v>
      </c>
      <c r="E240" s="335"/>
      <c r="F240" s="12"/>
      <c r="G240" s="355"/>
      <c r="H240" s="200"/>
      <c r="I240" s="12"/>
      <c r="J240" s="21"/>
      <c r="K240" s="133" t="str">
        <f t="shared" si="212"/>
        <v/>
      </c>
      <c r="L240" s="21"/>
      <c r="M240" s="91" t="str">
        <f t="shared" si="203"/>
        <v/>
      </c>
      <c r="N240" s="133" t="str">
        <f t="shared" si="213"/>
        <v/>
      </c>
      <c r="O240" s="95"/>
      <c r="P240" s="133" t="str">
        <f t="shared" si="204"/>
        <v/>
      </c>
      <c r="Q240" s="366"/>
      <c r="R240" s="382"/>
      <c r="S240" s="335"/>
      <c r="T240" s="221">
        <v>41908</v>
      </c>
      <c r="U240" s="91">
        <f t="shared" si="214"/>
        <v>19.714285714285715</v>
      </c>
      <c r="V240" s="91" t="str">
        <f t="shared" si="210"/>
        <v/>
      </c>
      <c r="W240" s="91" t="str">
        <f t="shared" si="211"/>
        <v/>
      </c>
      <c r="X240" s="42" t="str">
        <f t="shared" si="209"/>
        <v/>
      </c>
      <c r="Y240" s="166" t="s">
        <v>50</v>
      </c>
      <c r="Z240" s="180"/>
      <c r="AA240" s="251"/>
    </row>
    <row r="241" spans="1:27" s="72" customFormat="1">
      <c r="A241" s="278"/>
      <c r="B241" s="264" t="s">
        <v>17</v>
      </c>
      <c r="C241" s="73"/>
      <c r="D241" s="36">
        <v>41759</v>
      </c>
      <c r="E241" s="335"/>
      <c r="F241" s="12"/>
      <c r="G241" s="355">
        <v>41883</v>
      </c>
      <c r="H241" s="130" t="s">
        <v>39</v>
      </c>
      <c r="I241" s="12" t="s">
        <v>140</v>
      </c>
      <c r="J241" s="21"/>
      <c r="K241" s="133" t="str">
        <f t="shared" si="212"/>
        <v/>
      </c>
      <c r="L241" s="21">
        <v>41929</v>
      </c>
      <c r="M241" s="91" t="str">
        <f t="shared" si="203"/>
        <v/>
      </c>
      <c r="N241" s="133">
        <f t="shared" si="213"/>
        <v>170</v>
      </c>
      <c r="O241" s="95">
        <v>41933</v>
      </c>
      <c r="P241" s="133">
        <f t="shared" si="204"/>
        <v>4</v>
      </c>
      <c r="Q241" s="366"/>
      <c r="R241" s="382"/>
      <c r="S241" s="335"/>
      <c r="T241" s="221">
        <v>41982</v>
      </c>
      <c r="U241" s="91" t="str">
        <f t="shared" si="214"/>
        <v>x</v>
      </c>
      <c r="V241" s="91">
        <f t="shared" si="210"/>
        <v>7.5714285714285712</v>
      </c>
      <c r="W241" s="91">
        <f t="shared" si="211"/>
        <v>7</v>
      </c>
      <c r="X241" s="42" t="str">
        <f t="shared" si="209"/>
        <v/>
      </c>
      <c r="Y241" s="166" t="s">
        <v>50</v>
      </c>
      <c r="Z241" s="180" t="s">
        <v>113</v>
      </c>
      <c r="AA241" s="251" t="s">
        <v>40</v>
      </c>
    </row>
    <row r="242" spans="1:27" s="72" customFormat="1">
      <c r="A242" s="294" t="s">
        <v>237</v>
      </c>
      <c r="B242" s="271" t="s">
        <v>64</v>
      </c>
      <c r="C242" s="73"/>
      <c r="D242" s="101">
        <v>41753</v>
      </c>
      <c r="E242" s="343"/>
      <c r="F242" s="102"/>
      <c r="G242" s="360"/>
      <c r="H242" s="201"/>
      <c r="I242" s="102"/>
      <c r="J242" s="103"/>
      <c r="K242" s="133" t="str">
        <f t="shared" si="212"/>
        <v/>
      </c>
      <c r="L242" s="103"/>
      <c r="M242" s="91" t="str">
        <f t="shared" si="203"/>
        <v/>
      </c>
      <c r="N242" s="133" t="str">
        <f t="shared" si="213"/>
        <v/>
      </c>
      <c r="O242" s="152"/>
      <c r="P242" s="133" t="str">
        <f t="shared" si="204"/>
        <v/>
      </c>
      <c r="Q242" s="366"/>
      <c r="R242" s="382"/>
      <c r="S242" s="343"/>
      <c r="T242" s="239">
        <v>41842</v>
      </c>
      <c r="U242" s="91">
        <f t="shared" si="214"/>
        <v>12.714285714285714</v>
      </c>
      <c r="V242" s="91" t="str">
        <f t="shared" si="210"/>
        <v/>
      </c>
      <c r="W242" s="91" t="str">
        <f t="shared" si="211"/>
        <v/>
      </c>
      <c r="X242" s="42" t="str">
        <f t="shared" si="209"/>
        <v/>
      </c>
      <c r="Y242" s="166" t="s">
        <v>50</v>
      </c>
      <c r="Z242" s="180"/>
      <c r="AA242" s="251"/>
    </row>
    <row r="243" spans="1:27" s="72" customFormat="1">
      <c r="A243" s="294" t="s">
        <v>238</v>
      </c>
      <c r="B243" s="271" t="s">
        <v>263</v>
      </c>
      <c r="C243" s="73"/>
      <c r="D243" s="101">
        <v>41752</v>
      </c>
      <c r="E243" s="343"/>
      <c r="F243" s="102"/>
      <c r="G243" s="360"/>
      <c r="H243" s="201"/>
      <c r="I243" s="102"/>
      <c r="J243" s="103"/>
      <c r="K243" s="133" t="str">
        <f t="shared" si="212"/>
        <v/>
      </c>
      <c r="L243" s="103">
        <v>41797</v>
      </c>
      <c r="M243" s="91" t="str">
        <f t="shared" si="203"/>
        <v/>
      </c>
      <c r="N243" s="133">
        <f t="shared" si="213"/>
        <v>45</v>
      </c>
      <c r="O243" s="152">
        <v>41799</v>
      </c>
      <c r="P243" s="133">
        <f t="shared" si="204"/>
        <v>2</v>
      </c>
      <c r="Q243" s="366"/>
      <c r="R243" s="382"/>
      <c r="S243" s="343"/>
      <c r="T243" s="239">
        <v>41837</v>
      </c>
      <c r="U243" s="91">
        <f t="shared" si="214"/>
        <v>12.142857142857142</v>
      </c>
      <c r="V243" s="91">
        <f t="shared" si="210"/>
        <v>5.7142857142857144</v>
      </c>
      <c r="W243" s="91">
        <f t="shared" si="211"/>
        <v>5.4285714285714288</v>
      </c>
      <c r="X243" s="42" t="str">
        <f t="shared" si="209"/>
        <v/>
      </c>
      <c r="Y243" s="166" t="s">
        <v>50</v>
      </c>
      <c r="Z243" s="180"/>
      <c r="AA243" s="252"/>
    </row>
    <row r="244" spans="1:27" s="72" customFormat="1">
      <c r="A244" s="294" t="s">
        <v>222</v>
      </c>
      <c r="B244" s="271" t="s">
        <v>262</v>
      </c>
      <c r="C244" s="73"/>
      <c r="D244" s="101">
        <v>41733</v>
      </c>
      <c r="E244" s="343"/>
      <c r="F244" s="102"/>
      <c r="G244" s="360"/>
      <c r="H244" s="201"/>
      <c r="I244" s="102"/>
      <c r="J244" s="103"/>
      <c r="K244" s="133" t="str">
        <f t="shared" si="212"/>
        <v/>
      </c>
      <c r="L244" s="103"/>
      <c r="M244" s="91" t="str">
        <f t="shared" si="203"/>
        <v/>
      </c>
      <c r="N244" s="133" t="str">
        <f t="shared" si="213"/>
        <v/>
      </c>
      <c r="O244" s="152"/>
      <c r="P244" s="133" t="str">
        <f t="shared" si="204"/>
        <v/>
      </c>
      <c r="Q244" s="366"/>
      <c r="R244" s="382"/>
      <c r="S244" s="343"/>
      <c r="T244" s="239">
        <v>41846</v>
      </c>
      <c r="U244" s="91">
        <f t="shared" si="214"/>
        <v>16.142857142857142</v>
      </c>
      <c r="V244" s="91" t="str">
        <f t="shared" si="210"/>
        <v/>
      </c>
      <c r="W244" s="91" t="str">
        <f t="shared" si="211"/>
        <v/>
      </c>
      <c r="X244" s="42" t="str">
        <f t="shared" si="209"/>
        <v/>
      </c>
      <c r="Y244" s="166" t="s">
        <v>50</v>
      </c>
      <c r="Z244" s="180"/>
      <c r="AA244" s="252"/>
    </row>
    <row r="245" spans="1:27" s="72" customFormat="1">
      <c r="A245" s="294" t="s">
        <v>237</v>
      </c>
      <c r="B245" s="271" t="s">
        <v>261</v>
      </c>
      <c r="C245" s="73"/>
      <c r="D245" s="101">
        <v>41731</v>
      </c>
      <c r="E245" s="343"/>
      <c r="F245" s="102"/>
      <c r="G245" s="360"/>
      <c r="H245" s="201"/>
      <c r="I245" s="102"/>
      <c r="J245" s="103"/>
      <c r="K245" s="133" t="str">
        <f t="shared" si="212"/>
        <v/>
      </c>
      <c r="L245" s="103">
        <v>41765</v>
      </c>
      <c r="M245" s="91" t="str">
        <f t="shared" si="203"/>
        <v/>
      </c>
      <c r="N245" s="133">
        <f t="shared" si="213"/>
        <v>34</v>
      </c>
      <c r="O245" s="152">
        <v>41767</v>
      </c>
      <c r="P245" s="133">
        <f t="shared" si="204"/>
        <v>2</v>
      </c>
      <c r="Q245" s="366"/>
      <c r="R245" s="382"/>
      <c r="S245" s="343"/>
      <c r="T245" s="239">
        <v>41819</v>
      </c>
      <c r="U245" s="91">
        <f t="shared" si="214"/>
        <v>12.571428571428571</v>
      </c>
      <c r="V245" s="91">
        <f t="shared" si="210"/>
        <v>7.7142857142857144</v>
      </c>
      <c r="W245" s="91">
        <f t="shared" si="211"/>
        <v>7.4285714285714288</v>
      </c>
      <c r="X245" s="42" t="str">
        <f t="shared" si="209"/>
        <v/>
      </c>
      <c r="Y245" s="166" t="s">
        <v>50</v>
      </c>
      <c r="Z245" s="180"/>
      <c r="AA245" s="252"/>
    </row>
    <row r="246" spans="1:27" s="72" customFormat="1">
      <c r="A246" s="293" t="s">
        <v>237</v>
      </c>
      <c r="B246" s="270" t="s">
        <v>260</v>
      </c>
      <c r="C246" s="73"/>
      <c r="D246" s="99">
        <v>41729</v>
      </c>
      <c r="E246" s="342"/>
      <c r="F246" s="91"/>
      <c r="G246" s="359"/>
      <c r="H246" s="199"/>
      <c r="I246" s="91"/>
      <c r="J246" s="100"/>
      <c r="K246" s="133" t="str">
        <f t="shared" si="212"/>
        <v/>
      </c>
      <c r="L246" s="100"/>
      <c r="M246" s="91" t="str">
        <f t="shared" si="203"/>
        <v/>
      </c>
      <c r="N246" s="133" t="str">
        <f t="shared" si="213"/>
        <v/>
      </c>
      <c r="O246" s="151"/>
      <c r="P246" s="133" t="str">
        <f t="shared" si="204"/>
        <v/>
      </c>
      <c r="Q246" s="366"/>
      <c r="R246" s="382"/>
      <c r="S246" s="342"/>
      <c r="T246" s="238">
        <v>41815</v>
      </c>
      <c r="U246" s="91">
        <f t="shared" si="214"/>
        <v>12.285714285714286</v>
      </c>
      <c r="V246" s="91" t="str">
        <f t="shared" si="210"/>
        <v/>
      </c>
      <c r="W246" s="91" t="str">
        <f t="shared" si="211"/>
        <v/>
      </c>
      <c r="X246" s="42" t="str">
        <f t="shared" si="209"/>
        <v/>
      </c>
      <c r="Y246" s="166" t="s">
        <v>50</v>
      </c>
      <c r="Z246" s="180"/>
      <c r="AA246" s="252"/>
    </row>
    <row r="247" spans="1:27" s="72" customFormat="1">
      <c r="A247" s="294" t="s">
        <v>222</v>
      </c>
      <c r="B247" s="271" t="s">
        <v>259</v>
      </c>
      <c r="C247" s="73"/>
      <c r="D247" s="101">
        <v>41724</v>
      </c>
      <c r="E247" s="343"/>
      <c r="F247" s="102"/>
      <c r="G247" s="360"/>
      <c r="H247" s="201"/>
      <c r="I247" s="102"/>
      <c r="J247" s="103"/>
      <c r="K247" s="133" t="str">
        <f t="shared" si="212"/>
        <v/>
      </c>
      <c r="L247" s="103"/>
      <c r="M247" s="91" t="str">
        <f t="shared" si="203"/>
        <v/>
      </c>
      <c r="N247" s="133" t="str">
        <f t="shared" si="213"/>
        <v/>
      </c>
      <c r="O247" s="152"/>
      <c r="P247" s="133" t="str">
        <f t="shared" si="204"/>
        <v/>
      </c>
      <c r="Q247" s="366"/>
      <c r="R247" s="382"/>
      <c r="S247" s="343"/>
      <c r="T247" s="239">
        <v>41818</v>
      </c>
      <c r="U247" s="91">
        <f t="shared" si="214"/>
        <v>13.428571428571429</v>
      </c>
      <c r="V247" s="91" t="str">
        <f t="shared" si="210"/>
        <v/>
      </c>
      <c r="W247" s="91" t="str">
        <f t="shared" si="211"/>
        <v/>
      </c>
      <c r="X247" s="42" t="str">
        <f t="shared" si="209"/>
        <v/>
      </c>
      <c r="Y247" s="166" t="s">
        <v>50</v>
      </c>
      <c r="Z247" s="180"/>
      <c r="AA247" s="252"/>
    </row>
    <row r="248" spans="1:27" s="72" customFormat="1">
      <c r="A248" s="293" t="s">
        <v>222</v>
      </c>
      <c r="B248" s="270" t="s">
        <v>258</v>
      </c>
      <c r="C248" s="73"/>
      <c r="D248" s="99">
        <v>41708</v>
      </c>
      <c r="E248" s="342"/>
      <c r="F248" s="91"/>
      <c r="G248" s="359"/>
      <c r="H248" s="199"/>
      <c r="I248" s="91"/>
      <c r="J248" s="100"/>
      <c r="K248" s="133" t="str">
        <f t="shared" si="212"/>
        <v/>
      </c>
      <c r="L248" s="100"/>
      <c r="M248" s="91" t="str">
        <f t="shared" si="203"/>
        <v/>
      </c>
      <c r="N248" s="133" t="str">
        <f t="shared" si="213"/>
        <v/>
      </c>
      <c r="O248" s="151"/>
      <c r="P248" s="133" t="str">
        <f t="shared" si="204"/>
        <v/>
      </c>
      <c r="Q248" s="366"/>
      <c r="R248" s="382"/>
      <c r="S248" s="342"/>
      <c r="T248" s="238">
        <v>41831</v>
      </c>
      <c r="U248" s="91">
        <f t="shared" si="214"/>
        <v>17.571428571428573</v>
      </c>
      <c r="V248" s="91" t="str">
        <f t="shared" si="210"/>
        <v/>
      </c>
      <c r="W248" s="91" t="str">
        <f t="shared" si="211"/>
        <v/>
      </c>
      <c r="X248" s="42" t="str">
        <f t="shared" si="209"/>
        <v/>
      </c>
      <c r="Y248" s="166" t="s">
        <v>50</v>
      </c>
      <c r="Z248" s="180"/>
      <c r="AA248" s="252"/>
    </row>
    <row r="249" spans="1:27" s="72" customFormat="1">
      <c r="A249" s="293" t="s">
        <v>222</v>
      </c>
      <c r="B249" s="270" t="s">
        <v>257</v>
      </c>
      <c r="C249" s="73"/>
      <c r="D249" s="99">
        <v>41705</v>
      </c>
      <c r="E249" s="342"/>
      <c r="F249" s="91"/>
      <c r="G249" s="359"/>
      <c r="H249" s="199"/>
      <c r="I249" s="91" t="s">
        <v>35</v>
      </c>
      <c r="J249" s="100"/>
      <c r="K249" s="133" t="str">
        <f t="shared" si="212"/>
        <v/>
      </c>
      <c r="L249" s="100">
        <v>41747</v>
      </c>
      <c r="M249" s="91" t="str">
        <f t="shared" si="203"/>
        <v/>
      </c>
      <c r="N249" s="133">
        <f t="shared" si="213"/>
        <v>42</v>
      </c>
      <c r="O249" s="151">
        <v>41750</v>
      </c>
      <c r="P249" s="133">
        <f t="shared" si="204"/>
        <v>3</v>
      </c>
      <c r="Q249" s="366"/>
      <c r="R249" s="382"/>
      <c r="S249" s="342">
        <v>41791</v>
      </c>
      <c r="T249" s="238">
        <v>41795</v>
      </c>
      <c r="U249" s="91">
        <f t="shared" si="214"/>
        <v>12.857142857142858</v>
      </c>
      <c r="V249" s="91">
        <f t="shared" si="210"/>
        <v>6.8571428571428568</v>
      </c>
      <c r="W249" s="91">
        <f t="shared" si="211"/>
        <v>6.4285714285714288</v>
      </c>
      <c r="X249" s="42">
        <f t="shared" ref="X249:X271" si="215">IF($T249*S249&gt;0,($T249-S249)/7, "")</f>
        <v>0.5714285714285714</v>
      </c>
      <c r="Y249" s="166" t="s">
        <v>50</v>
      </c>
      <c r="Z249" s="180"/>
      <c r="AA249" s="252"/>
    </row>
    <row r="250" spans="1:27" s="72" customFormat="1">
      <c r="A250" s="293" t="s">
        <v>237</v>
      </c>
      <c r="B250" s="270" t="s">
        <v>256</v>
      </c>
      <c r="C250" s="73"/>
      <c r="D250" s="99">
        <v>41690</v>
      </c>
      <c r="E250" s="342"/>
      <c r="F250" s="91"/>
      <c r="G250" s="359"/>
      <c r="H250" s="199"/>
      <c r="I250" s="91"/>
      <c r="J250" s="100"/>
      <c r="K250" s="133" t="str">
        <f t="shared" si="212"/>
        <v/>
      </c>
      <c r="L250" s="100"/>
      <c r="M250" s="91" t="str">
        <f t="shared" si="203"/>
        <v/>
      </c>
      <c r="N250" s="133" t="str">
        <f t="shared" si="213"/>
        <v/>
      </c>
      <c r="O250" s="151"/>
      <c r="P250" s="133" t="str">
        <f t="shared" si="204"/>
        <v/>
      </c>
      <c r="Q250" s="366"/>
      <c r="R250" s="382"/>
      <c r="S250" s="342"/>
      <c r="T250" s="238">
        <v>41810</v>
      </c>
      <c r="U250" s="91">
        <f t="shared" si="214"/>
        <v>17.142857142857142</v>
      </c>
      <c r="V250" s="91" t="str">
        <f t="shared" si="210"/>
        <v/>
      </c>
      <c r="W250" s="91" t="str">
        <f t="shared" si="211"/>
        <v/>
      </c>
      <c r="X250" s="42" t="str">
        <f t="shared" si="215"/>
        <v/>
      </c>
      <c r="Y250" s="166" t="s">
        <v>50</v>
      </c>
      <c r="Z250" s="180"/>
      <c r="AA250" s="252"/>
    </row>
    <row r="251" spans="1:27" s="72" customFormat="1">
      <c r="A251" s="293" t="s">
        <v>222</v>
      </c>
      <c r="B251" s="270" t="s">
        <v>255</v>
      </c>
      <c r="C251" s="73"/>
      <c r="D251" s="99">
        <v>41670</v>
      </c>
      <c r="E251" s="342"/>
      <c r="F251" s="91"/>
      <c r="G251" s="359"/>
      <c r="H251" s="199"/>
      <c r="I251" s="91"/>
      <c r="J251" s="100"/>
      <c r="K251" s="133" t="str">
        <f t="shared" si="212"/>
        <v/>
      </c>
      <c r="L251" s="100"/>
      <c r="M251" s="91" t="str">
        <f t="shared" si="203"/>
        <v/>
      </c>
      <c r="N251" s="133" t="str">
        <f t="shared" si="213"/>
        <v/>
      </c>
      <c r="O251" s="151"/>
      <c r="P251" s="133" t="str">
        <f t="shared" si="204"/>
        <v/>
      </c>
      <c r="Q251" s="366"/>
      <c r="R251" s="382"/>
      <c r="S251" s="342"/>
      <c r="T251" s="238">
        <v>41774</v>
      </c>
      <c r="U251" s="91">
        <f t="shared" si="214"/>
        <v>14.857142857142858</v>
      </c>
      <c r="V251" s="91" t="str">
        <f t="shared" si="210"/>
        <v/>
      </c>
      <c r="W251" s="91" t="str">
        <f t="shared" si="211"/>
        <v/>
      </c>
      <c r="X251" s="42" t="str">
        <f t="shared" si="215"/>
        <v/>
      </c>
      <c r="Y251" s="166" t="s">
        <v>50</v>
      </c>
      <c r="Z251" s="180"/>
      <c r="AA251" s="252"/>
    </row>
    <row r="252" spans="1:27" s="72" customFormat="1">
      <c r="A252" s="293" t="s">
        <v>222</v>
      </c>
      <c r="B252" s="270" t="s">
        <v>254</v>
      </c>
      <c r="C252" s="73"/>
      <c r="D252" s="99">
        <v>41658</v>
      </c>
      <c r="E252" s="342"/>
      <c r="F252" s="91"/>
      <c r="G252" s="359"/>
      <c r="H252" s="199"/>
      <c r="I252" s="91"/>
      <c r="J252" s="100"/>
      <c r="K252" s="133" t="str">
        <f t="shared" si="212"/>
        <v/>
      </c>
      <c r="L252" s="100">
        <v>41697</v>
      </c>
      <c r="M252" s="91" t="str">
        <f t="shared" si="203"/>
        <v/>
      </c>
      <c r="N252" s="133">
        <f t="shared" si="213"/>
        <v>39</v>
      </c>
      <c r="O252" s="151">
        <v>41699</v>
      </c>
      <c r="P252" s="133">
        <f t="shared" si="204"/>
        <v>2</v>
      </c>
      <c r="Q252" s="366"/>
      <c r="R252" s="382"/>
      <c r="S252" s="342">
        <v>41740</v>
      </c>
      <c r="T252" s="238">
        <v>41747</v>
      </c>
      <c r="U252" s="91">
        <f t="shared" si="214"/>
        <v>12.714285714285714</v>
      </c>
      <c r="V252" s="91">
        <f t="shared" si="210"/>
        <v>7.1428571428571432</v>
      </c>
      <c r="W252" s="91">
        <f t="shared" si="211"/>
        <v>6.8571428571428568</v>
      </c>
      <c r="X252" s="42">
        <f t="shared" si="215"/>
        <v>1</v>
      </c>
      <c r="Y252" s="166" t="s">
        <v>50</v>
      </c>
      <c r="Z252" s="180"/>
      <c r="AA252" s="252"/>
    </row>
    <row r="253" spans="1:27" s="63" customFormat="1">
      <c r="A253" s="294" t="s">
        <v>237</v>
      </c>
      <c r="B253" s="271" t="s">
        <v>253</v>
      </c>
      <c r="C253" s="73"/>
      <c r="D253" s="101">
        <v>41628</v>
      </c>
      <c r="E253" s="343"/>
      <c r="F253" s="102"/>
      <c r="G253" s="360"/>
      <c r="H253" s="201"/>
      <c r="I253" s="102"/>
      <c r="J253" s="103"/>
      <c r="K253" s="133" t="str">
        <f t="shared" si="212"/>
        <v/>
      </c>
      <c r="L253" s="103">
        <v>41684</v>
      </c>
      <c r="M253" s="91" t="str">
        <f t="shared" si="203"/>
        <v/>
      </c>
      <c r="N253" s="133">
        <f t="shared" si="213"/>
        <v>56</v>
      </c>
      <c r="O253" s="152">
        <v>41690</v>
      </c>
      <c r="P253" s="133">
        <f t="shared" ref="P253:P267" si="216">IF(O253*L253&gt;0,O253-L253,"" )</f>
        <v>6</v>
      </c>
      <c r="Q253" s="366"/>
      <c r="R253" s="382"/>
      <c r="S253" s="343"/>
      <c r="T253" s="239">
        <v>41727</v>
      </c>
      <c r="U253" s="91">
        <f t="shared" si="214"/>
        <v>14.142857142857142</v>
      </c>
      <c r="V253" s="91">
        <f t="shared" si="210"/>
        <v>6.1428571428571432</v>
      </c>
      <c r="W253" s="91">
        <f t="shared" si="211"/>
        <v>5.2857142857142856</v>
      </c>
      <c r="X253" s="42" t="str">
        <f t="shared" si="215"/>
        <v/>
      </c>
      <c r="Y253" s="166" t="s">
        <v>50</v>
      </c>
      <c r="Z253" s="180"/>
      <c r="AA253" s="252"/>
    </row>
    <row r="254" spans="1:27" s="72" customFormat="1">
      <c r="A254" s="278" t="s">
        <v>237</v>
      </c>
      <c r="B254" s="264" t="s">
        <v>252</v>
      </c>
      <c r="C254" s="73"/>
      <c r="D254" s="36">
        <v>41627</v>
      </c>
      <c r="E254" s="335"/>
      <c r="F254" s="12"/>
      <c r="G254" s="355"/>
      <c r="H254" s="130"/>
      <c r="I254" s="12"/>
      <c r="J254" s="21"/>
      <c r="K254" s="133" t="str">
        <f t="shared" si="212"/>
        <v/>
      </c>
      <c r="L254" s="21">
        <v>41730</v>
      </c>
      <c r="M254" s="91" t="str">
        <f t="shared" ref="M254:M269" si="217">IF(L254*J254&gt;0,L254-J254, "")</f>
        <v/>
      </c>
      <c r="N254" s="133">
        <f t="shared" si="213"/>
        <v>103</v>
      </c>
      <c r="O254" s="95">
        <v>41732</v>
      </c>
      <c r="P254" s="133">
        <f t="shared" si="216"/>
        <v>2</v>
      </c>
      <c r="Q254" s="366"/>
      <c r="R254" s="382"/>
      <c r="S254" s="335"/>
      <c r="T254" s="221">
        <v>41779</v>
      </c>
      <c r="U254" s="91">
        <f t="shared" si="214"/>
        <v>21.714285714285715</v>
      </c>
      <c r="V254" s="91">
        <f t="shared" si="210"/>
        <v>7</v>
      </c>
      <c r="W254" s="91">
        <f t="shared" si="211"/>
        <v>6.7142857142857144</v>
      </c>
      <c r="X254" s="42" t="str">
        <f t="shared" si="215"/>
        <v/>
      </c>
      <c r="Y254" s="166" t="s">
        <v>50</v>
      </c>
      <c r="Z254" s="180"/>
      <c r="AA254" s="252"/>
    </row>
    <row r="255" spans="1:27" s="56" customFormat="1">
      <c r="A255" s="153" t="s">
        <v>237</v>
      </c>
      <c r="B255" s="272" t="s">
        <v>251</v>
      </c>
      <c r="C255" s="51"/>
      <c r="D255" s="49">
        <v>41991</v>
      </c>
      <c r="E255" s="344">
        <v>41991</v>
      </c>
      <c r="F255" s="51" t="s">
        <v>41</v>
      </c>
      <c r="G255" s="361">
        <v>41997</v>
      </c>
      <c r="H255" s="131" t="s">
        <v>41</v>
      </c>
      <c r="I255" s="52" t="s">
        <v>102</v>
      </c>
      <c r="J255" s="51">
        <v>42012</v>
      </c>
      <c r="K255" s="137">
        <f t="shared" si="212"/>
        <v>21</v>
      </c>
      <c r="L255" s="51">
        <v>42037</v>
      </c>
      <c r="M255" s="54">
        <f t="shared" si="217"/>
        <v>25</v>
      </c>
      <c r="N255" s="137">
        <f t="shared" si="213"/>
        <v>46</v>
      </c>
      <c r="O255" s="153"/>
      <c r="P255" s="137" t="str">
        <f t="shared" si="216"/>
        <v/>
      </c>
      <c r="Q255" s="373"/>
      <c r="R255" s="382"/>
      <c r="S255" s="344"/>
      <c r="T255" s="240"/>
      <c r="U255" s="54" t="str">
        <f t="shared" si="214"/>
        <v/>
      </c>
      <c r="V255" s="54" t="str">
        <f t="shared" si="210"/>
        <v/>
      </c>
      <c r="W255" s="54" t="str">
        <f t="shared" si="211"/>
        <v/>
      </c>
      <c r="X255" s="53" t="str">
        <f t="shared" si="215"/>
        <v/>
      </c>
      <c r="Y255" s="169" t="s">
        <v>31</v>
      </c>
      <c r="Z255" s="50"/>
      <c r="AA255" s="253" t="s">
        <v>143</v>
      </c>
    </row>
    <row r="256" spans="1:27">
      <c r="A256" s="278" t="s">
        <v>237</v>
      </c>
      <c r="B256" s="264" t="s">
        <v>250</v>
      </c>
      <c r="C256" s="73"/>
      <c r="D256" s="36">
        <v>41583</v>
      </c>
      <c r="E256" s="335"/>
      <c r="F256" s="12"/>
      <c r="G256" s="355"/>
      <c r="H256" s="130"/>
      <c r="I256" s="12"/>
      <c r="J256" s="21"/>
      <c r="K256" s="133" t="str">
        <f t="shared" si="212"/>
        <v/>
      </c>
      <c r="L256" s="21">
        <v>41683</v>
      </c>
      <c r="M256" s="91" t="str">
        <f t="shared" si="217"/>
        <v/>
      </c>
      <c r="N256" s="133">
        <f t="shared" si="213"/>
        <v>100</v>
      </c>
      <c r="O256" s="95">
        <v>41688</v>
      </c>
      <c r="P256" s="133">
        <f t="shared" si="216"/>
        <v>5</v>
      </c>
      <c r="Q256" s="366"/>
      <c r="R256" s="382"/>
      <c r="S256" s="335"/>
      <c r="T256" s="221">
        <v>41729</v>
      </c>
      <c r="U256" s="91">
        <f t="shared" si="214"/>
        <v>20.857142857142858</v>
      </c>
      <c r="V256" s="91">
        <f t="shared" si="210"/>
        <v>6.5714285714285712</v>
      </c>
      <c r="W256" s="91">
        <f t="shared" si="211"/>
        <v>5.8571428571428568</v>
      </c>
      <c r="X256" s="42" t="str">
        <f t="shared" si="215"/>
        <v/>
      </c>
      <c r="Y256" s="166" t="s">
        <v>50</v>
      </c>
      <c r="Z256" s="180"/>
    </row>
    <row r="257" spans="1:32" s="68" customFormat="1">
      <c r="A257" s="295" t="s">
        <v>222</v>
      </c>
      <c r="B257" s="273" t="s">
        <v>249</v>
      </c>
      <c r="C257" s="51" t="s">
        <v>147</v>
      </c>
      <c r="D257" s="49"/>
      <c r="E257" s="344"/>
      <c r="F257" s="51"/>
      <c r="G257" s="361"/>
      <c r="H257" s="131" t="s">
        <v>28</v>
      </c>
      <c r="I257" s="52" t="s">
        <v>69</v>
      </c>
      <c r="J257" s="51">
        <v>42352</v>
      </c>
      <c r="K257" s="137" t="str">
        <f t="shared" si="212"/>
        <v/>
      </c>
      <c r="L257" s="51"/>
      <c r="M257" s="54" t="str">
        <f>IF(L257*J257&gt;0,L257-J257, "")</f>
        <v/>
      </c>
      <c r="N257" s="137" t="str">
        <f t="shared" si="213"/>
        <v/>
      </c>
      <c r="O257" s="153"/>
      <c r="P257" s="137" t="str">
        <f>IF(O257*L257&gt;0,O257-L257,"" )</f>
        <v/>
      </c>
      <c r="Q257" s="373"/>
      <c r="R257" s="389"/>
      <c r="S257" s="344"/>
      <c r="T257" s="241"/>
      <c r="U257" s="54" t="str">
        <f t="shared" si="214"/>
        <v/>
      </c>
      <c r="V257" s="54" t="str">
        <f t="shared" si="210"/>
        <v/>
      </c>
      <c r="W257" s="54" t="str">
        <f t="shared" si="211"/>
        <v/>
      </c>
      <c r="X257" s="53" t="str">
        <f>IF($T257*S257&gt;0,($T257-S257)/7, "")</f>
        <v/>
      </c>
      <c r="Y257" s="169" t="s">
        <v>31</v>
      </c>
      <c r="Z257" s="50"/>
      <c r="AA257" s="253" t="s">
        <v>205</v>
      </c>
      <c r="AB257" s="56"/>
      <c r="AC257" s="56"/>
      <c r="AD257" s="56"/>
      <c r="AE257" s="56"/>
      <c r="AF257" s="56"/>
    </row>
    <row r="258" spans="1:32" s="68" customFormat="1">
      <c r="A258" s="286"/>
      <c r="B258" s="261"/>
      <c r="C258" s="64"/>
      <c r="D258" s="31"/>
      <c r="E258" s="327"/>
      <c r="F258" s="5"/>
      <c r="G258" s="348"/>
      <c r="H258" s="142"/>
      <c r="I258" s="5"/>
      <c r="J258" s="16"/>
      <c r="K258" s="203" t="str">
        <f t="shared" si="212"/>
        <v/>
      </c>
      <c r="L258" s="16"/>
      <c r="M258" s="5" t="str">
        <f t="shared" si="217"/>
        <v/>
      </c>
      <c r="N258" s="203" t="str">
        <f t="shared" si="213"/>
        <v/>
      </c>
      <c r="O258" s="111"/>
      <c r="P258" s="142" t="str">
        <f t="shared" si="216"/>
        <v/>
      </c>
      <c r="Q258" s="374"/>
      <c r="R258" s="390"/>
      <c r="S258" s="327"/>
      <c r="T258" s="242"/>
      <c r="U258" t="str">
        <f t="shared" si="214"/>
        <v/>
      </c>
      <c r="V258" t="str">
        <f t="shared" si="210"/>
        <v/>
      </c>
      <c r="W258" t="str">
        <f t="shared" si="211"/>
        <v/>
      </c>
      <c r="X258" s="41" t="str">
        <f t="shared" si="215"/>
        <v/>
      </c>
      <c r="Y258" s="155"/>
      <c r="Z258" s="114"/>
      <c r="AA258" s="252"/>
      <c r="AB258" s="56"/>
      <c r="AC258" s="56"/>
      <c r="AD258" s="56"/>
      <c r="AE258" s="56"/>
      <c r="AF258" s="56"/>
    </row>
    <row r="259" spans="1:32" s="104" customFormat="1">
      <c r="A259" s="295" t="s">
        <v>237</v>
      </c>
      <c r="B259" s="273" t="s">
        <v>248</v>
      </c>
      <c r="C259" s="51"/>
      <c r="D259" s="49">
        <v>41927</v>
      </c>
      <c r="E259" s="344">
        <v>41876</v>
      </c>
      <c r="F259" s="51"/>
      <c r="G259" s="361"/>
      <c r="H259" s="131" t="s">
        <v>28</v>
      </c>
      <c r="I259" s="52" t="s">
        <v>119</v>
      </c>
      <c r="J259" s="51"/>
      <c r="K259" s="137" t="str">
        <f t="shared" si="212"/>
        <v/>
      </c>
      <c r="L259" s="51">
        <v>42024</v>
      </c>
      <c r="M259" s="54" t="str">
        <f t="shared" si="217"/>
        <v/>
      </c>
      <c r="N259" s="137">
        <f t="shared" si="213"/>
        <v>97</v>
      </c>
      <c r="O259" s="153"/>
      <c r="P259" s="137" t="str">
        <f t="shared" si="216"/>
        <v/>
      </c>
      <c r="Q259" s="373"/>
      <c r="R259" s="382"/>
      <c r="S259" s="344"/>
      <c r="T259" s="241"/>
      <c r="U259" s="54" t="str">
        <f t="shared" si="214"/>
        <v/>
      </c>
      <c r="V259" s="54" t="str">
        <f t="shared" si="210"/>
        <v/>
      </c>
      <c r="W259" s="54" t="str">
        <f t="shared" si="211"/>
        <v/>
      </c>
      <c r="X259" s="53" t="str">
        <f t="shared" si="215"/>
        <v/>
      </c>
      <c r="Y259" s="169" t="s">
        <v>31</v>
      </c>
      <c r="Z259" s="50"/>
      <c r="AA259" s="253" t="s">
        <v>118</v>
      </c>
      <c r="AB259" s="62"/>
      <c r="AC259" s="62"/>
      <c r="AD259" s="62"/>
      <c r="AE259" s="62"/>
      <c r="AF259" s="62"/>
    </row>
    <row r="260" spans="1:32" s="68" customFormat="1">
      <c r="A260" s="295" t="s">
        <v>237</v>
      </c>
      <c r="B260" s="273" t="s">
        <v>247</v>
      </c>
      <c r="C260" s="51"/>
      <c r="D260" s="49">
        <v>41929</v>
      </c>
      <c r="E260" s="344"/>
      <c r="F260" s="52"/>
      <c r="G260" s="361"/>
      <c r="H260" s="131" t="s">
        <v>32</v>
      </c>
      <c r="I260" s="52"/>
      <c r="J260" s="51"/>
      <c r="K260" s="137" t="str">
        <f t="shared" si="212"/>
        <v/>
      </c>
      <c r="L260" s="51"/>
      <c r="M260" s="54" t="str">
        <f t="shared" si="217"/>
        <v/>
      </c>
      <c r="N260" s="137" t="str">
        <f t="shared" si="213"/>
        <v/>
      </c>
      <c r="O260" s="153"/>
      <c r="P260" s="137" t="str">
        <f t="shared" si="216"/>
        <v/>
      </c>
      <c r="Q260" s="373"/>
      <c r="R260" s="382"/>
      <c r="S260" s="344"/>
      <c r="T260" s="240"/>
      <c r="U260" s="54" t="str">
        <f t="shared" si="214"/>
        <v/>
      </c>
      <c r="V260" s="54" t="str">
        <f t="shared" si="210"/>
        <v/>
      </c>
      <c r="W260" s="54" t="str">
        <f t="shared" si="211"/>
        <v/>
      </c>
      <c r="X260" s="53" t="str">
        <f t="shared" si="215"/>
        <v/>
      </c>
      <c r="Y260" s="169" t="s">
        <v>31</v>
      </c>
      <c r="Z260" s="50"/>
      <c r="AA260" s="253" t="s">
        <v>120</v>
      </c>
      <c r="AB260" s="56"/>
      <c r="AC260" s="56"/>
      <c r="AD260" s="56"/>
      <c r="AE260" s="56"/>
      <c r="AF260" s="56"/>
    </row>
    <row r="261" spans="1:32" s="68" customFormat="1">
      <c r="A261" s="295" t="s">
        <v>238</v>
      </c>
      <c r="B261" s="273" t="s">
        <v>246</v>
      </c>
      <c r="C261" s="51"/>
      <c r="D261" s="49">
        <v>41949</v>
      </c>
      <c r="E261" s="344"/>
      <c r="F261" s="51" t="s">
        <v>46</v>
      </c>
      <c r="G261" s="361"/>
      <c r="H261" s="131" t="s">
        <v>46</v>
      </c>
      <c r="I261" s="52"/>
      <c r="J261" s="51"/>
      <c r="K261" s="137" t="str">
        <f t="shared" si="212"/>
        <v/>
      </c>
      <c r="L261" s="51"/>
      <c r="M261" s="54" t="str">
        <f t="shared" si="217"/>
        <v/>
      </c>
      <c r="N261" s="137" t="str">
        <f t="shared" si="213"/>
        <v/>
      </c>
      <c r="O261" s="153"/>
      <c r="P261" s="137" t="str">
        <f t="shared" si="216"/>
        <v/>
      </c>
      <c r="Q261" s="373"/>
      <c r="R261" s="382"/>
      <c r="S261" s="344"/>
      <c r="T261" s="240"/>
      <c r="U261" s="54" t="str">
        <f t="shared" si="214"/>
        <v/>
      </c>
      <c r="V261" s="54" t="str">
        <f t="shared" si="210"/>
        <v/>
      </c>
      <c r="W261" s="54" t="str">
        <f t="shared" si="211"/>
        <v/>
      </c>
      <c r="X261" s="53" t="str">
        <f t="shared" si="215"/>
        <v/>
      </c>
      <c r="Y261" s="169" t="s">
        <v>31</v>
      </c>
      <c r="Z261" s="50"/>
      <c r="AA261" s="396" t="s">
        <v>125</v>
      </c>
      <c r="AB261" s="56"/>
      <c r="AC261" s="56"/>
      <c r="AD261" s="56"/>
      <c r="AE261" s="56"/>
      <c r="AF261" s="56"/>
    </row>
    <row r="262" spans="1:32" s="68" customFormat="1">
      <c r="A262" s="295" t="s">
        <v>222</v>
      </c>
      <c r="B262" s="273" t="s">
        <v>245</v>
      </c>
      <c r="C262" s="51"/>
      <c r="D262" s="49">
        <v>41959</v>
      </c>
      <c r="E262" s="344"/>
      <c r="F262" s="51"/>
      <c r="G262" s="361"/>
      <c r="H262" s="131"/>
      <c r="I262" s="52"/>
      <c r="J262" s="51"/>
      <c r="K262" s="137" t="str">
        <f t="shared" si="212"/>
        <v/>
      </c>
      <c r="L262" s="51"/>
      <c r="M262" s="54" t="str">
        <f t="shared" si="217"/>
        <v/>
      </c>
      <c r="N262" s="137" t="str">
        <f t="shared" si="213"/>
        <v/>
      </c>
      <c r="O262" s="153"/>
      <c r="P262" s="137" t="str">
        <f t="shared" si="216"/>
        <v/>
      </c>
      <c r="Q262" s="373"/>
      <c r="R262" s="382"/>
      <c r="S262" s="344"/>
      <c r="T262" s="241"/>
      <c r="U262" s="54" t="str">
        <f t="shared" si="214"/>
        <v/>
      </c>
      <c r="V262" s="54" t="str">
        <f t="shared" si="210"/>
        <v/>
      </c>
      <c r="W262" s="54" t="str">
        <f t="shared" si="211"/>
        <v/>
      </c>
      <c r="X262" s="53" t="str">
        <f t="shared" si="215"/>
        <v/>
      </c>
      <c r="Y262" s="169" t="s">
        <v>31</v>
      </c>
      <c r="Z262" s="50"/>
      <c r="AA262" s="253" t="s">
        <v>125</v>
      </c>
      <c r="AB262" s="56"/>
      <c r="AC262" s="56"/>
      <c r="AD262" s="56"/>
      <c r="AE262" s="56"/>
      <c r="AF262" s="56"/>
    </row>
    <row r="263" spans="1:32" s="56" customFormat="1">
      <c r="A263" s="295" t="s">
        <v>222</v>
      </c>
      <c r="B263" s="273" t="s">
        <v>244</v>
      </c>
      <c r="C263" s="51"/>
      <c r="D263" s="49">
        <v>41963</v>
      </c>
      <c r="E263" s="344"/>
      <c r="F263" s="51" t="s">
        <v>32</v>
      </c>
      <c r="G263" s="361"/>
      <c r="H263" s="131"/>
      <c r="I263" s="52"/>
      <c r="J263" s="51"/>
      <c r="K263" s="137" t="str">
        <f t="shared" si="212"/>
        <v/>
      </c>
      <c r="L263" s="51"/>
      <c r="M263" s="54" t="str">
        <f t="shared" si="217"/>
        <v/>
      </c>
      <c r="N263" s="137" t="str">
        <f t="shared" si="213"/>
        <v/>
      </c>
      <c r="O263" s="153"/>
      <c r="P263" s="137" t="str">
        <f t="shared" si="216"/>
        <v/>
      </c>
      <c r="Q263" s="373"/>
      <c r="R263" s="382"/>
      <c r="S263" s="344"/>
      <c r="T263" s="241"/>
      <c r="U263" s="54" t="str">
        <f t="shared" si="214"/>
        <v/>
      </c>
      <c r="V263" s="54" t="str">
        <f t="shared" ref="V263:V268" si="218">IF($T263*L263&gt;0,($T263-L263)/7,"" )</f>
        <v/>
      </c>
      <c r="W263" s="54" t="str">
        <f t="shared" ref="W263:W270" si="219">IF($T263*O263&gt;0,($T263-O263)/7,"" )</f>
        <v/>
      </c>
      <c r="X263" s="53" t="str">
        <f t="shared" si="215"/>
        <v/>
      </c>
      <c r="Y263" s="169" t="s">
        <v>47</v>
      </c>
      <c r="Z263" s="50"/>
      <c r="AA263" s="253" t="s">
        <v>125</v>
      </c>
    </row>
    <row r="264" spans="1:32" s="68" customFormat="1">
      <c r="A264" s="295" t="s">
        <v>222</v>
      </c>
      <c r="B264" s="273" t="s">
        <v>243</v>
      </c>
      <c r="C264" s="51"/>
      <c r="D264" s="49">
        <v>41949</v>
      </c>
      <c r="E264" s="344"/>
      <c r="F264" s="51" t="s">
        <v>51</v>
      </c>
      <c r="G264" s="361"/>
      <c r="H264" s="131" t="s">
        <v>51</v>
      </c>
      <c r="I264" s="52"/>
      <c r="J264" s="51"/>
      <c r="K264" s="137" t="str">
        <f t="shared" si="212"/>
        <v/>
      </c>
      <c r="L264" s="51"/>
      <c r="M264" s="54" t="str">
        <f t="shared" si="217"/>
        <v/>
      </c>
      <c r="N264" s="137" t="str">
        <f t="shared" si="213"/>
        <v/>
      </c>
      <c r="O264" s="153"/>
      <c r="P264" s="137" t="str">
        <f t="shared" si="216"/>
        <v/>
      </c>
      <c r="Q264" s="373"/>
      <c r="R264" s="382"/>
      <c r="S264" s="344"/>
      <c r="T264" s="241"/>
      <c r="U264" s="54" t="str">
        <f t="shared" si="214"/>
        <v/>
      </c>
      <c r="V264" s="54" t="str">
        <f t="shared" si="218"/>
        <v/>
      </c>
      <c r="W264" s="54" t="str">
        <f t="shared" si="219"/>
        <v/>
      </c>
      <c r="X264" s="53" t="str">
        <f t="shared" si="215"/>
        <v/>
      </c>
      <c r="Y264" s="169" t="s">
        <v>47</v>
      </c>
      <c r="Z264" s="50"/>
      <c r="AA264" s="253" t="s">
        <v>125</v>
      </c>
      <c r="AB264" s="56"/>
      <c r="AC264" s="56"/>
      <c r="AD264" s="56"/>
      <c r="AE264" s="56"/>
      <c r="AF264" s="56"/>
    </row>
    <row r="265" spans="1:32" s="68" customFormat="1">
      <c r="A265" s="295" t="s">
        <v>237</v>
      </c>
      <c r="B265" s="273" t="s">
        <v>241</v>
      </c>
      <c r="C265" s="51"/>
      <c r="D265" s="49">
        <v>41956</v>
      </c>
      <c r="E265" s="344"/>
      <c r="F265" s="51" t="s">
        <v>28</v>
      </c>
      <c r="G265" s="361"/>
      <c r="H265" s="131" t="s">
        <v>28</v>
      </c>
      <c r="I265" s="52">
        <v>68098</v>
      </c>
      <c r="J265" s="51">
        <v>41985</v>
      </c>
      <c r="K265" s="137">
        <f t="shared" si="212"/>
        <v>29</v>
      </c>
      <c r="L265" s="51">
        <v>42017</v>
      </c>
      <c r="M265" s="54">
        <f>IF(L265*J265&gt;0,L265-J265, "")</f>
        <v>32</v>
      </c>
      <c r="N265" s="137">
        <f t="shared" si="213"/>
        <v>61</v>
      </c>
      <c r="O265" s="153"/>
      <c r="P265" s="137" t="str">
        <f>IF(O265*L265&gt;0,O265-L265,"" )</f>
        <v/>
      </c>
      <c r="Q265" s="375"/>
      <c r="R265" s="391"/>
      <c r="S265" s="344"/>
      <c r="T265" s="241"/>
      <c r="U265" s="54" t="str">
        <f t="shared" si="214"/>
        <v/>
      </c>
      <c r="V265" s="54" t="str">
        <f t="shared" si="218"/>
        <v/>
      </c>
      <c r="W265" s="54" t="str">
        <f t="shared" si="219"/>
        <v/>
      </c>
      <c r="X265" s="53" t="str">
        <f>IF($T265*S265&gt;0,($T265-S265)/7, "")</f>
        <v/>
      </c>
      <c r="Y265" s="169" t="s">
        <v>31</v>
      </c>
      <c r="Z265" s="50"/>
      <c r="AA265" s="253" t="s">
        <v>127</v>
      </c>
      <c r="AB265" s="56"/>
      <c r="AC265" s="56"/>
      <c r="AD265" s="56"/>
      <c r="AE265" s="56"/>
      <c r="AF265" s="56"/>
    </row>
    <row r="266" spans="1:32" s="68" customFormat="1">
      <c r="A266" s="295"/>
      <c r="B266" s="273" t="s">
        <v>65</v>
      </c>
      <c r="C266" s="51"/>
      <c r="D266" s="49">
        <v>41978</v>
      </c>
      <c r="E266" s="344"/>
      <c r="F266" s="51" t="s">
        <v>51</v>
      </c>
      <c r="G266" s="361"/>
      <c r="H266" s="131" t="s">
        <v>51</v>
      </c>
      <c r="I266" s="52"/>
      <c r="J266" s="51"/>
      <c r="K266" s="137" t="str">
        <f t="shared" si="212"/>
        <v/>
      </c>
      <c r="L266" s="51"/>
      <c r="M266" s="54" t="str">
        <f t="shared" si="217"/>
        <v/>
      </c>
      <c r="N266" s="137" t="str">
        <f t="shared" si="213"/>
        <v/>
      </c>
      <c r="O266" s="153"/>
      <c r="P266" s="137" t="str">
        <f t="shared" si="216"/>
        <v/>
      </c>
      <c r="Q266" s="373"/>
      <c r="R266" s="382"/>
      <c r="S266" s="344"/>
      <c r="T266" s="241"/>
      <c r="U266" s="54" t="str">
        <f t="shared" si="214"/>
        <v/>
      </c>
      <c r="V266" s="54" t="str">
        <f t="shared" si="218"/>
        <v/>
      </c>
      <c r="W266" s="54" t="str">
        <f t="shared" si="219"/>
        <v/>
      </c>
      <c r="X266" s="53" t="str">
        <f t="shared" si="215"/>
        <v/>
      </c>
      <c r="Y266" s="169" t="s">
        <v>47</v>
      </c>
      <c r="Z266" s="50"/>
      <c r="AA266" s="253" t="s">
        <v>167</v>
      </c>
      <c r="AB266" s="56"/>
      <c r="AC266" s="56"/>
      <c r="AD266" s="56"/>
      <c r="AE266" s="56"/>
      <c r="AF266" s="56"/>
    </row>
    <row r="267" spans="1:32" s="68" customFormat="1">
      <c r="A267" s="295"/>
      <c r="B267" s="273" t="s">
        <v>37</v>
      </c>
      <c r="C267" s="69"/>
      <c r="D267" s="49">
        <v>41795</v>
      </c>
      <c r="E267" s="344"/>
      <c r="F267" s="52"/>
      <c r="G267" s="361"/>
      <c r="H267" s="132"/>
      <c r="I267" s="52"/>
      <c r="J267" s="51"/>
      <c r="K267" s="137" t="str">
        <f t="shared" si="212"/>
        <v/>
      </c>
      <c r="L267" s="51"/>
      <c r="M267" s="54" t="str">
        <f t="shared" si="217"/>
        <v/>
      </c>
      <c r="N267" s="137" t="str">
        <f t="shared" si="213"/>
        <v/>
      </c>
      <c r="O267" s="153"/>
      <c r="P267" s="137" t="str">
        <f t="shared" si="216"/>
        <v/>
      </c>
      <c r="Q267" s="373"/>
      <c r="R267" s="382"/>
      <c r="S267" s="344"/>
      <c r="T267" s="240">
        <v>41912</v>
      </c>
      <c r="U267" s="54">
        <f t="shared" si="214"/>
        <v>16.714285714285715</v>
      </c>
      <c r="V267" s="54" t="str">
        <f t="shared" si="218"/>
        <v/>
      </c>
      <c r="W267" s="54" t="str">
        <f t="shared" si="219"/>
        <v/>
      </c>
      <c r="X267" s="53" t="str">
        <f t="shared" si="215"/>
        <v/>
      </c>
      <c r="Y267" s="170" t="s">
        <v>38</v>
      </c>
      <c r="Z267" s="182"/>
      <c r="AA267" s="253"/>
      <c r="AB267" s="56"/>
      <c r="AC267" s="56"/>
      <c r="AD267" s="56"/>
      <c r="AE267" s="56"/>
      <c r="AF267" s="56"/>
    </row>
    <row r="268" spans="1:32" s="56" customFormat="1" ht="15" customHeight="1">
      <c r="A268" s="296"/>
      <c r="B268" s="274" t="s">
        <v>5</v>
      </c>
      <c r="C268" s="70"/>
      <c r="D268" s="71">
        <v>41836</v>
      </c>
      <c r="E268" s="344"/>
      <c r="F268" s="52"/>
      <c r="G268" s="361"/>
      <c r="H268" s="132"/>
      <c r="I268" s="52"/>
      <c r="J268" s="51"/>
      <c r="K268" s="137" t="str">
        <f t="shared" si="212"/>
        <v/>
      </c>
      <c r="L268" s="55">
        <v>41895</v>
      </c>
      <c r="M268" s="54" t="str">
        <f t="shared" si="217"/>
        <v/>
      </c>
      <c r="N268" s="137">
        <f t="shared" si="213"/>
        <v>59</v>
      </c>
      <c r="O268" s="154">
        <v>41900</v>
      </c>
      <c r="P268" s="137">
        <f>IF(O268*L268&gt;0,O268-L268,"" )</f>
        <v>5</v>
      </c>
      <c r="Q268" s="373"/>
      <c r="R268" s="382"/>
      <c r="S268" s="344"/>
      <c r="T268" s="241">
        <v>41909</v>
      </c>
      <c r="U268" s="54">
        <f t="shared" si="214"/>
        <v>10.428571428571429</v>
      </c>
      <c r="V268" s="54">
        <f t="shared" si="218"/>
        <v>2</v>
      </c>
      <c r="W268" s="54">
        <f t="shared" si="219"/>
        <v>1.2857142857142858</v>
      </c>
      <c r="X268" s="53" t="str">
        <f t="shared" si="215"/>
        <v/>
      </c>
      <c r="Y268" s="171" t="s">
        <v>6</v>
      </c>
      <c r="Z268" s="183"/>
      <c r="AA268" s="253"/>
    </row>
    <row r="269" spans="1:32">
      <c r="A269" s="295" t="s">
        <v>222</v>
      </c>
      <c r="B269" s="273" t="s">
        <v>240</v>
      </c>
      <c r="C269" s="105"/>
      <c r="D269" s="49">
        <v>41872</v>
      </c>
      <c r="E269" s="344"/>
      <c r="F269" s="52"/>
      <c r="G269" s="361"/>
      <c r="H269" s="131" t="s">
        <v>7</v>
      </c>
      <c r="I269" s="52"/>
      <c r="J269" s="51"/>
      <c r="K269" s="137" t="str">
        <f t="shared" si="212"/>
        <v/>
      </c>
      <c r="L269" s="51"/>
      <c r="M269" s="54" t="str">
        <f t="shared" si="217"/>
        <v/>
      </c>
      <c r="N269" s="137" t="str">
        <f t="shared" si="213"/>
        <v/>
      </c>
      <c r="O269" s="153"/>
      <c r="P269" s="137">
        <f>IF(O269*L269&gt;0,O269-L269, )</f>
        <v>0</v>
      </c>
      <c r="Q269" s="373"/>
      <c r="R269" s="382"/>
      <c r="S269" s="344"/>
      <c r="T269" s="241"/>
      <c r="U269" s="54" t="str">
        <f t="shared" si="214"/>
        <v/>
      </c>
      <c r="V269" s="54">
        <f>IF($T269*L269&gt;0,($T269-L269)/7, )</f>
        <v>0</v>
      </c>
      <c r="W269" s="54" t="str">
        <f t="shared" si="219"/>
        <v/>
      </c>
      <c r="X269" s="53" t="str">
        <f t="shared" si="215"/>
        <v/>
      </c>
      <c r="Y269" s="172" t="s">
        <v>50</v>
      </c>
      <c r="Z269" s="184"/>
      <c r="AA269" s="253"/>
      <c r="AB269" s="106"/>
      <c r="AC269" s="106"/>
      <c r="AD269" s="106"/>
      <c r="AE269" s="106"/>
      <c r="AF269" s="106"/>
    </row>
    <row r="270" spans="1:32">
      <c r="A270" s="295" t="s">
        <v>222</v>
      </c>
      <c r="B270" s="273" t="s">
        <v>239</v>
      </c>
      <c r="C270" s="51"/>
      <c r="D270" s="49">
        <v>41947</v>
      </c>
      <c r="E270" s="344"/>
      <c r="F270" s="51" t="s">
        <v>41</v>
      </c>
      <c r="G270" s="361">
        <v>41947</v>
      </c>
      <c r="H270" s="131" t="s">
        <v>41</v>
      </c>
      <c r="I270" s="52"/>
      <c r="J270" s="51"/>
      <c r="K270" s="137" t="str">
        <f t="shared" ref="K270" si="220">IF(J270*D270&gt;0,J270-D270, "")</f>
        <v/>
      </c>
      <c r="L270" s="51">
        <v>42021</v>
      </c>
      <c r="M270" s="54" t="str">
        <f>IF(L270*J270&gt;0,L270-J270, "")</f>
        <v/>
      </c>
      <c r="N270" s="137">
        <f t="shared" si="213"/>
        <v>74</v>
      </c>
      <c r="O270" s="153"/>
      <c r="P270" s="137" t="str">
        <f>IF(O270*L270&gt;0,O270-L270,"" )</f>
        <v/>
      </c>
      <c r="Q270" s="373"/>
      <c r="R270" s="389"/>
      <c r="S270" s="344"/>
      <c r="T270" s="241"/>
      <c r="U270" s="54" t="str">
        <f t="shared" si="214"/>
        <v/>
      </c>
      <c r="V270" s="54" t="str">
        <f>IF($T270*L270&gt;0,($T270-L270)/7,"" )</f>
        <v/>
      </c>
      <c r="W270" s="54" t="str">
        <f t="shared" si="219"/>
        <v/>
      </c>
      <c r="X270" s="53" t="str">
        <f>IF($T270*S270&gt;0,($T270-S270)/7, "")</f>
        <v/>
      </c>
      <c r="Y270" s="169" t="s">
        <v>31</v>
      </c>
      <c r="Z270" s="50"/>
      <c r="AA270" s="253"/>
    </row>
    <row r="271" spans="1:32">
      <c r="A271" s="297"/>
      <c r="B271" s="275"/>
      <c r="C271" s="105"/>
      <c r="D271" s="107"/>
      <c r="E271" s="345"/>
      <c r="F271" s="108"/>
      <c r="G271" s="362"/>
      <c r="H271" s="143"/>
      <c r="I271" s="108"/>
      <c r="J271" s="110"/>
      <c r="K271" s="208"/>
      <c r="L271" s="109"/>
      <c r="M271" s="108"/>
      <c r="N271" s="208"/>
      <c r="O271" s="112"/>
      <c r="P271" s="143"/>
      <c r="Q271" s="376"/>
      <c r="R271" s="392"/>
      <c r="S271" s="345"/>
      <c r="T271" s="243"/>
      <c r="U271" s="106"/>
      <c r="V271" s="106"/>
      <c r="W271" s="106"/>
      <c r="X271" s="53" t="str">
        <f t="shared" si="215"/>
        <v/>
      </c>
      <c r="Y271" s="172"/>
      <c r="Z271" s="184"/>
      <c r="AA271" s="254"/>
    </row>
    <row r="272" spans="1:32">
      <c r="D272" s="37"/>
      <c r="E272" s="346"/>
      <c r="F272" s="4"/>
      <c r="G272" s="363"/>
      <c r="H272" s="144"/>
      <c r="I272" s="4"/>
      <c r="J272" s="22"/>
      <c r="K272" s="209"/>
      <c r="L272" s="26"/>
      <c r="M272" s="4"/>
      <c r="N272" s="209"/>
      <c r="O272" s="113"/>
      <c r="P272" s="144"/>
      <c r="Q272" s="377"/>
      <c r="R272" s="392"/>
      <c r="S272" s="346"/>
    </row>
  </sheetData>
  <sortState ref="A13:AA49">
    <sortCondition descending="1" ref="J13:J49"/>
    <sortCondition descending="1" ref="L13:L49"/>
    <sortCondition descending="1" ref="O13:O49"/>
  </sortState>
  <mergeCells count="11">
    <mergeCell ref="U1:X1"/>
    <mergeCell ref="B50:AA50"/>
    <mergeCell ref="B11:H11"/>
    <mergeCell ref="A6:B6"/>
    <mergeCell ref="A8:B8"/>
    <mergeCell ref="A10:B10"/>
    <mergeCell ref="A4:B4"/>
    <mergeCell ref="A9:B9"/>
    <mergeCell ref="A7:B7"/>
    <mergeCell ref="A3:B3"/>
    <mergeCell ref="A5:B5"/>
  </mergeCells>
  <phoneticPr fontId="0" type="noConversion"/>
  <conditionalFormatting sqref="M11:N12 U12:X12 P6:R6 R191 X271 Q187 X258:X262 P265:Q265 P259:R264 X200:X202 P203:P206 P207:R257 K201:K257 M201:N257 U201:X257 P199:R202 U199:X199 M199:N199 K199 X189 Q189:R189 P190:R190 P194:R197 P191 K190:K191 M190:N191 U190:X191 U194:X197 M194:N197 K194:K197 R184 P186:Q186 U186:X186 M186:N186 K186 P184 P182:R183 U182:X184 X181 M178:N178 K178 P178 X175 X177 Q177:R177 R176 U176:X176 P176 K176 M176:N176 Q179:R181 Q175:R175 P170 P174 K174 M174:N174 U174:X174 P161 U161:X161 M161:N161 K161 U148:X148 M148:N148 K148 M24:N24 X152 P140 P8:R8 P266:R270 K259:K270 M259:N270 U259:X270 P180 K180:K184 M180:N184 U178:X180 U168:X170 K168:K170 M168:N170 X22 X165 X167 P165:R165 P167:R169 K113 M126:N126 U126:X126 K126 X36 P36:R36 X124 P124:R124 K166 M166:N166 U166:X166 P166:Q166 X104 P163 K163 M163:N163 U163:X163 P73:R73 X73 P156 P164:Q164 P158:Q158 P159 M154:N154 U154:X154 K154 P154:R154 K158:K159 U158:X159 M158:N159 K156 U156:X156 M156:N156 P152 X94 X150 P94 P150 P136 P148 P146:R146 P49:Q49 P145:Q145 K145:K146 M145:N146 U145:X146 P141:R142 P139:R139 K139:K142 M139:N142 U139:X142 P134:R135 K134 M134:N134 U134:X134 P47:R48 P128:R131 K47:K49 K128:K131 M47:N49 M128:N131 U47:X49 U128:X131 P126:R126 M106:N106 M113:N113 U106:X106 U113:X113 P113:R113 P104:R104 P106:R106 P10:R12 P22:R22 U24:X24 K24 P24:R24 P51:R51 K51 U51:X51 M51:N51">
    <cfRule type="cellIs" dxfId="450" priority="596" operator="equal">
      <formula>0</formula>
    </cfRule>
  </conditionalFormatting>
  <conditionalFormatting sqref="S11">
    <cfRule type="cellIs" dxfId="449" priority="578" operator="equal">
      <formula>0</formula>
    </cfRule>
  </conditionalFormatting>
  <conditionalFormatting sqref="U11">
    <cfRule type="cellIs" dxfId="448" priority="576" operator="equal">
      <formula>0</formula>
    </cfRule>
  </conditionalFormatting>
  <conditionalFormatting sqref="V11">
    <cfRule type="cellIs" dxfId="447" priority="575" operator="equal">
      <formula>0</formula>
    </cfRule>
  </conditionalFormatting>
  <conditionalFormatting sqref="W11">
    <cfRule type="cellIs" dxfId="446" priority="574" operator="equal">
      <formula>0</formula>
    </cfRule>
  </conditionalFormatting>
  <conditionalFormatting sqref="X11">
    <cfRule type="cellIs" dxfId="445" priority="573" operator="equal">
      <formula>0</formula>
    </cfRule>
  </conditionalFormatting>
  <conditionalFormatting sqref="K11">
    <cfRule type="cellIs" dxfId="444" priority="570" operator="equal">
      <formula>0</formula>
    </cfRule>
  </conditionalFormatting>
  <conditionalFormatting sqref="K177 U177:X177 M177:N177 P177">
    <cfRule type="cellIs" dxfId="443" priority="569" operator="equal">
      <formula>0</formula>
    </cfRule>
  </conditionalFormatting>
  <conditionalFormatting sqref="P175">
    <cfRule type="cellIs" dxfId="442" priority="568" operator="equal">
      <formula>0</formula>
    </cfRule>
  </conditionalFormatting>
  <conditionalFormatting sqref="N175">
    <cfRule type="cellIs" dxfId="441" priority="567" operator="equal">
      <formula>0</formula>
    </cfRule>
  </conditionalFormatting>
  <conditionalFormatting sqref="K175">
    <cfRule type="cellIs" dxfId="440" priority="566" operator="equal">
      <formula>0</formula>
    </cfRule>
  </conditionalFormatting>
  <conditionalFormatting sqref="M175">
    <cfRule type="cellIs" dxfId="439" priority="565" operator="equal">
      <formula>0</formula>
    </cfRule>
  </conditionalFormatting>
  <conditionalFormatting sqref="U22:X22 K22 M22:N22">
    <cfRule type="cellIs" dxfId="438" priority="564" operator="equal">
      <formula>0</formula>
    </cfRule>
  </conditionalFormatting>
  <conditionalFormatting sqref="M189:N189 K189">
    <cfRule type="cellIs" dxfId="437" priority="563" operator="equal">
      <formula>0</formula>
    </cfRule>
  </conditionalFormatting>
  <conditionalFormatting sqref="U36:X36 K36 M36:N36">
    <cfRule type="cellIs" dxfId="436" priority="562" operator="equal">
      <formula>0</formula>
    </cfRule>
  </conditionalFormatting>
  <conditionalFormatting sqref="U73:X73 K73 M73:N73">
    <cfRule type="cellIs" dxfId="435" priority="561" operator="equal">
      <formula>0</formula>
    </cfRule>
  </conditionalFormatting>
  <conditionalFormatting sqref="K104 U104:X104 M104:N104">
    <cfRule type="cellIs" dxfId="434" priority="560" operator="equal">
      <formula>0</formula>
    </cfRule>
  </conditionalFormatting>
  <conditionalFormatting sqref="P189">
    <cfRule type="cellIs" dxfId="433" priority="559" operator="equal">
      <formula>0</formula>
    </cfRule>
  </conditionalFormatting>
  <conditionalFormatting sqref="U189:X189">
    <cfRule type="cellIs" dxfId="432" priority="558" operator="equal">
      <formula>0</formula>
    </cfRule>
  </conditionalFormatting>
  <conditionalFormatting sqref="U200:X200 K200 M200:N200">
    <cfRule type="cellIs" dxfId="431" priority="557" operator="equal">
      <formula>0</formula>
    </cfRule>
  </conditionalFormatting>
  <conditionalFormatting sqref="U175:X175">
    <cfRule type="cellIs" dxfId="430" priority="554" operator="equal">
      <formula>0</formula>
    </cfRule>
  </conditionalFormatting>
  <conditionalFormatting sqref="U181:X181 P181">
    <cfRule type="cellIs" dxfId="429" priority="553" operator="equal">
      <formula>0</formula>
    </cfRule>
  </conditionalFormatting>
  <conditionalFormatting sqref="M150:N150 K150 U150:X150">
    <cfRule type="cellIs" dxfId="428" priority="550" operator="equal">
      <formula>0</formula>
    </cfRule>
  </conditionalFormatting>
  <conditionalFormatting sqref="U124:X124 K124 M124:N124">
    <cfRule type="cellIs" dxfId="427" priority="549" operator="equal">
      <formula>0</formula>
    </cfRule>
  </conditionalFormatting>
  <conditionalFormatting sqref="U152:X152 K152 M152:N152">
    <cfRule type="cellIs" dxfId="426" priority="548" operator="equal">
      <formula>0</formula>
    </cfRule>
  </conditionalFormatting>
  <conditionalFormatting sqref="K165 U165:X165 M165:N165">
    <cfRule type="cellIs" dxfId="425" priority="547" operator="equal">
      <formula>0</formula>
    </cfRule>
  </conditionalFormatting>
  <conditionalFormatting sqref="M94:N94 U94:X94 K94">
    <cfRule type="cellIs" dxfId="424" priority="542" operator="equal">
      <formula>0</formula>
    </cfRule>
  </conditionalFormatting>
  <conditionalFormatting sqref="K167 U167:X167 M167:N167">
    <cfRule type="cellIs" dxfId="423" priority="541" operator="equal">
      <formula>0</formula>
    </cfRule>
  </conditionalFormatting>
  <conditionalFormatting sqref="K179 M179:N179 P179">
    <cfRule type="cellIs" dxfId="422" priority="540" operator="equal">
      <formula>0</formula>
    </cfRule>
  </conditionalFormatting>
  <conditionalFormatting sqref="K10">
    <cfRule type="cellIs" dxfId="421" priority="539" operator="equal">
      <formula>0</formula>
    </cfRule>
  </conditionalFormatting>
  <conditionalFormatting sqref="K8">
    <cfRule type="cellIs" dxfId="420" priority="538" operator="equal">
      <formula>0</formula>
    </cfRule>
  </conditionalFormatting>
  <conditionalFormatting sqref="K6">
    <cfRule type="cellIs" dxfId="419" priority="537" operator="equal">
      <formula>0</formula>
    </cfRule>
  </conditionalFormatting>
  <conditionalFormatting sqref="M8">
    <cfRule type="cellIs" dxfId="418" priority="535" operator="equal">
      <formula>0</formula>
    </cfRule>
  </conditionalFormatting>
  <conditionalFormatting sqref="M6">
    <cfRule type="cellIs" dxfId="417" priority="534" operator="equal">
      <formula>0</formula>
    </cfRule>
  </conditionalFormatting>
  <conditionalFormatting sqref="M10">
    <cfRule type="cellIs" dxfId="416" priority="533" operator="equal">
      <formula>0</formula>
    </cfRule>
  </conditionalFormatting>
  <conditionalFormatting sqref="N8">
    <cfRule type="cellIs" dxfId="415" priority="532" operator="equal">
      <formula>0</formula>
    </cfRule>
  </conditionalFormatting>
  <conditionalFormatting sqref="N6">
    <cfRule type="cellIs" dxfId="414" priority="531" operator="equal">
      <formula>0</formula>
    </cfRule>
  </conditionalFormatting>
  <conditionalFormatting sqref="N10">
    <cfRule type="cellIs" dxfId="413" priority="530" operator="equal">
      <formula>0</formula>
    </cfRule>
  </conditionalFormatting>
  <conditionalFormatting sqref="U8">
    <cfRule type="cellIs" dxfId="412" priority="526" operator="equal">
      <formula>0</formula>
    </cfRule>
  </conditionalFormatting>
  <conditionalFormatting sqref="U6">
    <cfRule type="cellIs" dxfId="411" priority="525" operator="equal">
      <formula>0</formula>
    </cfRule>
  </conditionalFormatting>
  <conditionalFormatting sqref="U10">
    <cfRule type="cellIs" dxfId="410" priority="524" operator="equal">
      <formula>0</formula>
    </cfRule>
  </conditionalFormatting>
  <conditionalFormatting sqref="V8">
    <cfRule type="cellIs" dxfId="409" priority="523" operator="equal">
      <formula>0</formula>
    </cfRule>
  </conditionalFormatting>
  <conditionalFormatting sqref="V6">
    <cfRule type="cellIs" dxfId="408" priority="522" operator="equal">
      <formula>0</formula>
    </cfRule>
  </conditionalFormatting>
  <conditionalFormatting sqref="V10">
    <cfRule type="cellIs" dxfId="407" priority="521" operator="equal">
      <formula>0</formula>
    </cfRule>
  </conditionalFormatting>
  <conditionalFormatting sqref="W8">
    <cfRule type="cellIs" dxfId="406" priority="520" operator="equal">
      <formula>0</formula>
    </cfRule>
  </conditionalFormatting>
  <conditionalFormatting sqref="W6">
    <cfRule type="cellIs" dxfId="405" priority="519" operator="equal">
      <formula>0</formula>
    </cfRule>
  </conditionalFormatting>
  <conditionalFormatting sqref="W10">
    <cfRule type="cellIs" dxfId="404" priority="518" operator="equal">
      <formula>0</formula>
    </cfRule>
  </conditionalFormatting>
  <conditionalFormatting sqref="X6">
    <cfRule type="cellIs" dxfId="403" priority="516" operator="equal">
      <formula>0</formula>
    </cfRule>
  </conditionalFormatting>
  <conditionalFormatting sqref="X10">
    <cfRule type="cellIs" dxfId="402" priority="515" operator="equal">
      <formula>0</formula>
    </cfRule>
  </conditionalFormatting>
  <conditionalFormatting sqref="K6:X6 K8:X8 K10:X11">
    <cfRule type="containsErrors" dxfId="401" priority="509">
      <formula>ISERROR(K6)</formula>
    </cfRule>
  </conditionalFormatting>
  <conditionalFormatting sqref="X135">
    <cfRule type="cellIs" dxfId="400" priority="508" operator="equal">
      <formula>0</formula>
    </cfRule>
  </conditionalFormatting>
  <conditionalFormatting sqref="U135:X135 K135 M135:N135">
    <cfRule type="cellIs" dxfId="399" priority="507" operator="equal">
      <formula>0</formula>
    </cfRule>
  </conditionalFormatting>
  <conditionalFormatting sqref="X136">
    <cfRule type="cellIs" dxfId="398" priority="506" operator="equal">
      <formula>0</formula>
    </cfRule>
  </conditionalFormatting>
  <conditionalFormatting sqref="M136:N136 U136:X136">
    <cfRule type="cellIs" dxfId="397" priority="505" operator="equal">
      <formula>0</formula>
    </cfRule>
  </conditionalFormatting>
  <conditionalFormatting sqref="U187:X187 K187 M187:N187">
    <cfRule type="cellIs" dxfId="396" priority="504" operator="equal">
      <formula>0</formula>
    </cfRule>
  </conditionalFormatting>
  <conditionalFormatting sqref="X164">
    <cfRule type="cellIs" dxfId="395" priority="503" operator="equal">
      <formula>0</formula>
    </cfRule>
  </conditionalFormatting>
  <conditionalFormatting sqref="K164 U164:X164 M164:N164">
    <cfRule type="cellIs" dxfId="394" priority="502" operator="equal">
      <formula>0</formula>
    </cfRule>
  </conditionalFormatting>
  <conditionalFormatting sqref="R203:R204">
    <cfRule type="cellIs" dxfId="393" priority="496" operator="equal">
      <formula>0</formula>
    </cfRule>
  </conditionalFormatting>
  <conditionalFormatting sqref="Q187">
    <cfRule type="cellIs" dxfId="392" priority="494" operator="equal">
      <formula>0</formula>
    </cfRule>
  </conditionalFormatting>
  <conditionalFormatting sqref="Q191">
    <cfRule type="cellIs" dxfId="391" priority="492" operator="equal">
      <formula>0</formula>
    </cfRule>
  </conditionalFormatting>
  <conditionalFormatting sqref="R203:R204">
    <cfRule type="cellIs" dxfId="390" priority="491" operator="equal">
      <formula>0</formula>
    </cfRule>
  </conditionalFormatting>
  <conditionalFormatting sqref="R191">
    <cfRule type="cellIs" dxfId="389" priority="490" operator="equal">
      <formula>0</formula>
    </cfRule>
  </conditionalFormatting>
  <conditionalFormatting sqref="R190">
    <cfRule type="cellIs" dxfId="388" priority="489" operator="equal">
      <formula>0</formula>
    </cfRule>
  </conditionalFormatting>
  <conditionalFormatting sqref="R189">
    <cfRule type="cellIs" dxfId="387" priority="487" operator="equal">
      <formula>0</formula>
    </cfRule>
  </conditionalFormatting>
  <conditionalFormatting sqref="R186">
    <cfRule type="cellIs" dxfId="386" priority="486" operator="equal">
      <formula>0</formula>
    </cfRule>
  </conditionalFormatting>
  <conditionalFormatting sqref="Q205:R205">
    <cfRule type="cellIs" dxfId="385" priority="485" operator="equal">
      <formula>0</formula>
    </cfRule>
  </conditionalFormatting>
  <conditionalFormatting sqref="Q203:Q204">
    <cfRule type="cellIs" dxfId="384" priority="484" operator="equal">
      <formula>0</formula>
    </cfRule>
  </conditionalFormatting>
  <conditionalFormatting sqref="Q176">
    <cfRule type="cellIs" dxfId="383" priority="477" operator="equal">
      <formula>0</formula>
    </cfRule>
  </conditionalFormatting>
  <conditionalFormatting sqref="Q176">
    <cfRule type="cellIs" dxfId="382" priority="476" operator="equal">
      <formula>0</formula>
    </cfRule>
  </conditionalFormatting>
  <conditionalFormatting sqref="R166">
    <cfRule type="cellIs" dxfId="381" priority="469" operator="equal">
      <formula>0</formula>
    </cfRule>
  </conditionalFormatting>
  <conditionalFormatting sqref="R265">
    <cfRule type="cellIs" dxfId="380" priority="471" operator="equal">
      <formula>0</formula>
    </cfRule>
  </conditionalFormatting>
  <conditionalFormatting sqref="R158">
    <cfRule type="cellIs" dxfId="379" priority="470" operator="equal">
      <formula>0</formula>
    </cfRule>
  </conditionalFormatting>
  <conditionalFormatting sqref="Q174">
    <cfRule type="cellIs" dxfId="378" priority="468" operator="equal">
      <formula>0</formula>
    </cfRule>
  </conditionalFormatting>
  <conditionalFormatting sqref="X60 P60:R60">
    <cfRule type="cellIs" dxfId="377" priority="460" operator="equal">
      <formula>0</formula>
    </cfRule>
  </conditionalFormatting>
  <conditionalFormatting sqref="R164">
    <cfRule type="cellIs" dxfId="376" priority="463" operator="equal">
      <formula>0</formula>
    </cfRule>
  </conditionalFormatting>
  <conditionalFormatting sqref="U60:X60 K60 M60:N60">
    <cfRule type="cellIs" dxfId="375" priority="459" operator="equal">
      <formula>0</formula>
    </cfRule>
  </conditionalFormatting>
  <conditionalFormatting sqref="Q186">
    <cfRule type="cellIs" dxfId="374" priority="455" operator="equal">
      <formula>0</formula>
    </cfRule>
  </conditionalFormatting>
  <conditionalFormatting sqref="Q178">
    <cfRule type="cellIs" dxfId="373" priority="454" operator="equal">
      <formula>0</formula>
    </cfRule>
  </conditionalFormatting>
  <conditionalFormatting sqref="P187">
    <cfRule type="cellIs" dxfId="372" priority="445" operator="equal">
      <formula>0</formula>
    </cfRule>
  </conditionalFormatting>
  <conditionalFormatting sqref="X62 P62:R62">
    <cfRule type="cellIs" dxfId="371" priority="449" operator="equal">
      <formula>0</formula>
    </cfRule>
  </conditionalFormatting>
  <conditionalFormatting sqref="Q206:R206">
    <cfRule type="cellIs" dxfId="370" priority="450" operator="equal">
      <formula>0</formula>
    </cfRule>
  </conditionalFormatting>
  <conditionalFormatting sqref="M62:N62 K62 U62:X62">
    <cfRule type="cellIs" dxfId="369" priority="448" operator="equal">
      <formula>0</formula>
    </cfRule>
  </conditionalFormatting>
  <conditionalFormatting sqref="R187">
    <cfRule type="cellIs" dxfId="368" priority="447" operator="equal">
      <formula>0</formula>
    </cfRule>
  </conditionalFormatting>
  <conditionalFormatting sqref="R187">
    <cfRule type="cellIs" dxfId="367" priority="446" operator="equal">
      <formula>0</formula>
    </cfRule>
  </conditionalFormatting>
  <conditionalFormatting sqref="R174">
    <cfRule type="cellIs" dxfId="366" priority="435" operator="equal">
      <formula>0</formula>
    </cfRule>
  </conditionalFormatting>
  <conditionalFormatting sqref="P66:R66">
    <cfRule type="cellIs" dxfId="365" priority="434" operator="equal">
      <formula>0</formula>
    </cfRule>
  </conditionalFormatting>
  <conditionalFormatting sqref="K66">
    <cfRule type="cellIs" dxfId="364" priority="431" operator="equal">
      <formula>0</formula>
    </cfRule>
  </conditionalFormatting>
  <conditionalFormatting sqref="X114 P114:R114">
    <cfRule type="cellIs" dxfId="363" priority="441" operator="equal">
      <formula>0</formula>
    </cfRule>
  </conditionalFormatting>
  <conditionalFormatting sqref="U114:X114 K114 M114:N114">
    <cfRule type="cellIs" dxfId="362" priority="440" operator="equal">
      <formula>0</formula>
    </cfRule>
  </conditionalFormatting>
  <conditionalFormatting sqref="Q186">
    <cfRule type="cellIs" dxfId="361" priority="439" operator="equal">
      <formula>0</formula>
    </cfRule>
  </conditionalFormatting>
  <conditionalFormatting sqref="U66:X66 M66:N66">
    <cfRule type="cellIs" dxfId="360" priority="432" operator="equal">
      <formula>0</formula>
    </cfRule>
  </conditionalFormatting>
  <conditionalFormatting sqref="R178">
    <cfRule type="cellIs" dxfId="359" priority="436" operator="equal">
      <formula>0</formula>
    </cfRule>
  </conditionalFormatting>
  <conditionalFormatting sqref="X66">
    <cfRule type="cellIs" dxfId="358" priority="433" operator="equal">
      <formula>0</formula>
    </cfRule>
  </conditionalFormatting>
  <conditionalFormatting sqref="P192:R192 K192 M192:N192 U192:X192">
    <cfRule type="cellIs" dxfId="357" priority="428" operator="equal">
      <formula>0</formula>
    </cfRule>
  </conditionalFormatting>
  <conditionalFormatting sqref="P92:R92">
    <cfRule type="cellIs" dxfId="356" priority="427" operator="equal">
      <formula>0</formula>
    </cfRule>
  </conditionalFormatting>
  <conditionalFormatting sqref="X92">
    <cfRule type="cellIs" dxfId="355" priority="426" operator="equal">
      <formula>0</formula>
    </cfRule>
  </conditionalFormatting>
  <conditionalFormatting sqref="U92:X92 K92 M92:N92">
    <cfRule type="cellIs" dxfId="354" priority="425" operator="equal">
      <formula>0</formula>
    </cfRule>
  </conditionalFormatting>
  <conditionalFormatting sqref="K138 M138:N138 U138:X138 P138:R138">
    <cfRule type="cellIs" dxfId="353" priority="424" operator="equal">
      <formula>0</formula>
    </cfRule>
  </conditionalFormatting>
  <conditionalFormatting sqref="R150">
    <cfRule type="cellIs" dxfId="352" priority="422" operator="equal">
      <formula>0</formula>
    </cfRule>
  </conditionalFormatting>
  <conditionalFormatting sqref="Q150">
    <cfRule type="cellIs" dxfId="351" priority="421" operator="equal">
      <formula>0</formula>
    </cfRule>
  </conditionalFormatting>
  <conditionalFormatting sqref="Q150">
    <cfRule type="cellIs" dxfId="350" priority="420" operator="equal">
      <formula>0</formula>
    </cfRule>
  </conditionalFormatting>
  <conditionalFormatting sqref="X99 P99:R99">
    <cfRule type="cellIs" dxfId="349" priority="418" operator="equal">
      <formula>0</formula>
    </cfRule>
  </conditionalFormatting>
  <conditionalFormatting sqref="U99:X99 K99 M99:N99">
    <cfRule type="cellIs" dxfId="348" priority="417" operator="equal">
      <formula>0</formula>
    </cfRule>
  </conditionalFormatting>
  <conditionalFormatting sqref="X122 P122:R122">
    <cfRule type="cellIs" dxfId="347" priority="416" operator="equal">
      <formula>0</formula>
    </cfRule>
  </conditionalFormatting>
  <conditionalFormatting sqref="U122:X122 K122 M122:N122">
    <cfRule type="cellIs" dxfId="346" priority="415" operator="equal">
      <formula>0</formula>
    </cfRule>
  </conditionalFormatting>
  <conditionalFormatting sqref="M149:N149 K149 U149:X149">
    <cfRule type="cellIs" dxfId="345" priority="411" operator="equal">
      <formula>0</formula>
    </cfRule>
  </conditionalFormatting>
  <conditionalFormatting sqref="P198:R198 K198 M198:N198 U198:X198">
    <cfRule type="cellIs" dxfId="344" priority="410" operator="equal">
      <formula>0</formula>
    </cfRule>
  </conditionalFormatting>
  <conditionalFormatting sqref="X149 P149 R149">
    <cfRule type="cellIs" dxfId="343" priority="412" operator="equal">
      <formula>0</formula>
    </cfRule>
  </conditionalFormatting>
  <conditionalFormatting sqref="P108:R108">
    <cfRule type="cellIs" dxfId="342" priority="409" operator="equal">
      <formula>0</formula>
    </cfRule>
  </conditionalFormatting>
  <conditionalFormatting sqref="X108">
    <cfRule type="cellIs" dxfId="341" priority="408" operator="equal">
      <formula>0</formula>
    </cfRule>
  </conditionalFormatting>
  <conditionalFormatting sqref="U108:X108 K108 M108:N108">
    <cfRule type="cellIs" dxfId="340" priority="407" operator="equal">
      <formula>0</formula>
    </cfRule>
  </conditionalFormatting>
  <conditionalFormatting sqref="Q170">
    <cfRule type="cellIs" dxfId="339" priority="402" operator="equal">
      <formula>0</formula>
    </cfRule>
  </conditionalFormatting>
  <conditionalFormatting sqref="Q184">
    <cfRule type="cellIs" dxfId="338" priority="394" operator="equal">
      <formula>0</formula>
    </cfRule>
  </conditionalFormatting>
  <conditionalFormatting sqref="Q170">
    <cfRule type="cellIs" dxfId="337" priority="401" operator="equal">
      <formula>0</formula>
    </cfRule>
  </conditionalFormatting>
  <conditionalFormatting sqref="R170">
    <cfRule type="cellIs" dxfId="336" priority="400" operator="equal">
      <formula>0</formula>
    </cfRule>
  </conditionalFormatting>
  <conditionalFormatting sqref="Q163">
    <cfRule type="cellIs" dxfId="335" priority="399" operator="equal">
      <formula>0</formula>
    </cfRule>
  </conditionalFormatting>
  <conditionalFormatting sqref="Q163">
    <cfRule type="cellIs" dxfId="334" priority="398" operator="equal">
      <formula>0</formula>
    </cfRule>
  </conditionalFormatting>
  <conditionalFormatting sqref="Q159">
    <cfRule type="cellIs" dxfId="333" priority="397" operator="equal">
      <formula>0</formula>
    </cfRule>
  </conditionalFormatting>
  <conditionalFormatting sqref="Q159">
    <cfRule type="cellIs" dxfId="332" priority="396" operator="equal">
      <formula>0</formula>
    </cfRule>
  </conditionalFormatting>
  <conditionalFormatting sqref="Q184">
    <cfRule type="cellIs" dxfId="331" priority="395" operator="equal">
      <formula>0</formula>
    </cfRule>
  </conditionalFormatting>
  <conditionalFormatting sqref="P103:R103">
    <cfRule type="cellIs" dxfId="330" priority="393" operator="equal">
      <formula>0</formula>
    </cfRule>
  </conditionalFormatting>
  <conditionalFormatting sqref="X103">
    <cfRule type="cellIs" dxfId="329" priority="392" operator="equal">
      <formula>0</formula>
    </cfRule>
  </conditionalFormatting>
  <conditionalFormatting sqref="U103:X103 K103 M103:N103">
    <cfRule type="cellIs" dxfId="328" priority="391" operator="equal">
      <formula>0</formula>
    </cfRule>
  </conditionalFormatting>
  <conditionalFormatting sqref="P188 K188 M188:N188 U188:X188">
    <cfRule type="cellIs" dxfId="327" priority="390" operator="equal">
      <formula>0</formula>
    </cfRule>
  </conditionalFormatting>
  <conditionalFormatting sqref="Q188">
    <cfRule type="cellIs" dxfId="326" priority="389" operator="equal">
      <formula>0</formula>
    </cfRule>
  </conditionalFormatting>
  <conditionalFormatting sqref="Q188">
    <cfRule type="cellIs" dxfId="325" priority="388" operator="equal">
      <formula>0</formula>
    </cfRule>
  </conditionalFormatting>
  <conditionalFormatting sqref="R188">
    <cfRule type="cellIs" dxfId="324" priority="387" operator="equal">
      <formula>0</formula>
    </cfRule>
  </conditionalFormatting>
  <conditionalFormatting sqref="P127:R127 K127 M127:N127 U127:X127">
    <cfRule type="cellIs" dxfId="323" priority="386" operator="equal">
      <formula>0</formula>
    </cfRule>
  </conditionalFormatting>
  <conditionalFormatting sqref="R159">
    <cfRule type="cellIs" dxfId="322" priority="385" operator="equal">
      <formula>0</formula>
    </cfRule>
  </conditionalFormatting>
  <conditionalFormatting sqref="R163">
    <cfRule type="cellIs" dxfId="321" priority="384" operator="equal">
      <formula>0</formula>
    </cfRule>
  </conditionalFormatting>
  <conditionalFormatting sqref="P185:R185 K185 M185:N185 U185:X185">
    <cfRule type="cellIs" dxfId="320" priority="382" operator="equal">
      <formula>0</formula>
    </cfRule>
  </conditionalFormatting>
  <conditionalFormatting sqref="P105:R105">
    <cfRule type="cellIs" dxfId="319" priority="381" operator="equal">
      <formula>0</formula>
    </cfRule>
  </conditionalFormatting>
  <conditionalFormatting sqref="X105">
    <cfRule type="cellIs" dxfId="318" priority="380" operator="equal">
      <formula>0</formula>
    </cfRule>
  </conditionalFormatting>
  <conditionalFormatting sqref="U105:X105 K105 M105:N105">
    <cfRule type="cellIs" dxfId="317" priority="379" operator="equal">
      <formula>0</formula>
    </cfRule>
  </conditionalFormatting>
  <conditionalFormatting sqref="Q149">
    <cfRule type="cellIs" dxfId="316" priority="378" operator="equal">
      <formula>0</formula>
    </cfRule>
  </conditionalFormatting>
  <conditionalFormatting sqref="Q149">
    <cfRule type="cellIs" dxfId="315" priority="377" operator="equal">
      <formula>0</formula>
    </cfRule>
  </conditionalFormatting>
  <conditionalFormatting sqref="X107 P107:R107">
    <cfRule type="cellIs" dxfId="314" priority="371" operator="equal">
      <formula>0</formula>
    </cfRule>
  </conditionalFormatting>
  <conditionalFormatting sqref="U107:X107 K107 M107:N107">
    <cfRule type="cellIs" dxfId="313" priority="370" operator="equal">
      <formula>0</formula>
    </cfRule>
  </conditionalFormatting>
  <conditionalFormatting sqref="P172 K172 M172:N172 U172:X172">
    <cfRule type="cellIs" dxfId="312" priority="360" operator="equal">
      <formula>0</formula>
    </cfRule>
  </conditionalFormatting>
  <conditionalFormatting sqref="Q172">
    <cfRule type="cellIs" dxfId="311" priority="359" operator="equal">
      <formula>0</formula>
    </cfRule>
  </conditionalFormatting>
  <conditionalFormatting sqref="Q172">
    <cfRule type="cellIs" dxfId="310" priority="358" operator="equal">
      <formula>0</formula>
    </cfRule>
  </conditionalFormatting>
  <conditionalFormatting sqref="R172">
    <cfRule type="cellIs" dxfId="309" priority="357" operator="equal">
      <formula>0</formula>
    </cfRule>
  </conditionalFormatting>
  <conditionalFormatting sqref="M173:N173 K173 P173:R173 U173:X173">
    <cfRule type="cellIs" dxfId="308" priority="356" operator="equal">
      <formula>0</formula>
    </cfRule>
  </conditionalFormatting>
  <conditionalFormatting sqref="M171:N171 K171 P171 U171:X171">
    <cfRule type="cellIs" dxfId="307" priority="355" operator="equal">
      <formula>0</formula>
    </cfRule>
  </conditionalFormatting>
  <conditionalFormatting sqref="Q171">
    <cfRule type="cellIs" dxfId="306" priority="354" operator="equal">
      <formula>0</formula>
    </cfRule>
  </conditionalFormatting>
  <conditionalFormatting sqref="Q171">
    <cfRule type="cellIs" dxfId="305" priority="353" operator="equal">
      <formula>0</formula>
    </cfRule>
  </conditionalFormatting>
  <conditionalFormatting sqref="Q171">
    <cfRule type="cellIs" dxfId="304" priority="352" operator="equal">
      <formula>0</formula>
    </cfRule>
  </conditionalFormatting>
  <conditionalFormatting sqref="R171">
    <cfRule type="cellIs" dxfId="303" priority="351" operator="equal">
      <formula>0</formula>
    </cfRule>
  </conditionalFormatting>
  <conditionalFormatting sqref="P112:R112">
    <cfRule type="cellIs" dxfId="302" priority="350" operator="equal">
      <formula>0</formula>
    </cfRule>
  </conditionalFormatting>
  <conditionalFormatting sqref="X112">
    <cfRule type="cellIs" dxfId="301" priority="349" operator="equal">
      <formula>0</formula>
    </cfRule>
  </conditionalFormatting>
  <conditionalFormatting sqref="U112:X112 K112 M112:N112">
    <cfRule type="cellIs" dxfId="300" priority="348" operator="equal">
      <formula>0</formula>
    </cfRule>
  </conditionalFormatting>
  <conditionalFormatting sqref="P101:R101">
    <cfRule type="cellIs" dxfId="299" priority="347" operator="equal">
      <formula>0</formula>
    </cfRule>
  </conditionalFormatting>
  <conditionalFormatting sqref="X101">
    <cfRule type="cellIs" dxfId="298" priority="346" operator="equal">
      <formula>0</formula>
    </cfRule>
  </conditionalFormatting>
  <conditionalFormatting sqref="U101:X101 K101 M101:N101">
    <cfRule type="cellIs" dxfId="297" priority="345" operator="equal">
      <formula>0</formula>
    </cfRule>
  </conditionalFormatting>
  <conditionalFormatting sqref="X155 P155">
    <cfRule type="cellIs" dxfId="296" priority="342" operator="equal">
      <formula>0</formula>
    </cfRule>
  </conditionalFormatting>
  <conditionalFormatting sqref="P193:R193 U193:X193 M193:N193 K193">
    <cfRule type="cellIs" dxfId="295" priority="343" operator="equal">
      <formula>0</formula>
    </cfRule>
  </conditionalFormatting>
  <conditionalFormatting sqref="M155:N155 U155:X155 K155">
    <cfRule type="cellIs" dxfId="294" priority="341" operator="equal">
      <formula>0</formula>
    </cfRule>
  </conditionalFormatting>
  <conditionalFormatting sqref="K160 M160:N160 U160:X160 P160">
    <cfRule type="cellIs" dxfId="293" priority="340" operator="equal">
      <formula>0</formula>
    </cfRule>
  </conditionalFormatting>
  <conditionalFormatting sqref="U147:X147 M147:N147 K147 P147">
    <cfRule type="cellIs" dxfId="292" priority="339" operator="equal">
      <formula>0</formula>
    </cfRule>
  </conditionalFormatting>
  <conditionalFormatting sqref="U153:X153 M153:N153 K153 P153">
    <cfRule type="cellIs" dxfId="291" priority="338" operator="equal">
      <formula>0</formula>
    </cfRule>
  </conditionalFormatting>
  <conditionalFormatting sqref="M162:N162 K162 U162:X162 P162">
    <cfRule type="cellIs" dxfId="290" priority="337" operator="equal">
      <formula>0</formula>
    </cfRule>
  </conditionalFormatting>
  <conditionalFormatting sqref="K144 M144:N144 U144:X144 P144">
    <cfRule type="cellIs" dxfId="289" priority="336" operator="equal">
      <formula>0</formula>
    </cfRule>
  </conditionalFormatting>
  <conditionalFormatting sqref="X132 P132">
    <cfRule type="cellIs" dxfId="288" priority="335" operator="equal">
      <formula>0</formula>
    </cfRule>
  </conditionalFormatting>
  <conditionalFormatting sqref="M132:N132 U132:X132">
    <cfRule type="cellIs" dxfId="287" priority="334" operator="equal">
      <formula>0</formula>
    </cfRule>
  </conditionalFormatting>
  <conditionalFormatting sqref="R155">
    <cfRule type="cellIs" dxfId="286" priority="333" operator="equal">
      <formula>0</formula>
    </cfRule>
  </conditionalFormatting>
  <conditionalFormatting sqref="R160">
    <cfRule type="cellIs" dxfId="285" priority="332" operator="equal">
      <formula>0</formula>
    </cfRule>
  </conditionalFormatting>
  <conditionalFormatting sqref="R161">
    <cfRule type="cellIs" dxfId="284" priority="331" operator="equal">
      <formula>0</formula>
    </cfRule>
  </conditionalFormatting>
  <conditionalFormatting sqref="Q155">
    <cfRule type="cellIs" dxfId="283" priority="330" operator="equal">
      <formula>0</formula>
    </cfRule>
  </conditionalFormatting>
  <conditionalFormatting sqref="Q155">
    <cfRule type="cellIs" dxfId="282" priority="329" operator="equal">
      <formula>0</formula>
    </cfRule>
  </conditionalFormatting>
  <conditionalFormatting sqref="Q160">
    <cfRule type="cellIs" dxfId="281" priority="328" operator="equal">
      <formula>0</formula>
    </cfRule>
  </conditionalFormatting>
  <conditionalFormatting sqref="Q160">
    <cfRule type="cellIs" dxfId="280" priority="327" operator="equal">
      <formula>0</formula>
    </cfRule>
  </conditionalFormatting>
  <conditionalFormatting sqref="Q161">
    <cfRule type="cellIs" dxfId="279" priority="326" operator="equal">
      <formula>0</formula>
    </cfRule>
  </conditionalFormatting>
  <conditionalFormatting sqref="Q161">
    <cfRule type="cellIs" dxfId="278" priority="325" operator="equal">
      <formula>0</formula>
    </cfRule>
  </conditionalFormatting>
  <conditionalFormatting sqref="Q147">
    <cfRule type="cellIs" dxfId="277" priority="319" operator="equal">
      <formula>0</formula>
    </cfRule>
  </conditionalFormatting>
  <conditionalFormatting sqref="Q147">
    <cfRule type="cellIs" dxfId="276" priority="318" operator="equal">
      <formula>0</formula>
    </cfRule>
  </conditionalFormatting>
  <conditionalFormatting sqref="R94">
    <cfRule type="cellIs" dxfId="275" priority="297" operator="equal">
      <formula>0</formula>
    </cfRule>
  </conditionalFormatting>
  <conditionalFormatting sqref="Q94">
    <cfRule type="cellIs" dxfId="274" priority="296" operator="equal">
      <formula>0</formula>
    </cfRule>
  </conditionalFormatting>
  <conditionalFormatting sqref="R147">
    <cfRule type="cellIs" dxfId="273" priority="313" operator="equal">
      <formula>0</formula>
    </cfRule>
  </conditionalFormatting>
  <conditionalFormatting sqref="Q162">
    <cfRule type="cellIs" dxfId="272" priority="282" operator="equal">
      <formula>0</formula>
    </cfRule>
  </conditionalFormatting>
  <conditionalFormatting sqref="Q153">
    <cfRule type="cellIs" dxfId="271" priority="283" operator="equal">
      <formula>0</formula>
    </cfRule>
  </conditionalFormatting>
  <conditionalFormatting sqref="Q132">
    <cfRule type="cellIs" dxfId="270" priority="278" operator="equal">
      <formula>0</formula>
    </cfRule>
  </conditionalFormatting>
  <conditionalFormatting sqref="X137 P137:R137">
    <cfRule type="cellIs" dxfId="269" priority="299" operator="equal">
      <formula>0</formula>
    </cfRule>
  </conditionalFormatting>
  <conditionalFormatting sqref="U137:X137 K137 M137:N137">
    <cfRule type="cellIs" dxfId="268" priority="298" operator="equal">
      <formula>0</formula>
    </cfRule>
  </conditionalFormatting>
  <conditionalFormatting sqref="Q94">
    <cfRule type="cellIs" dxfId="267" priority="295" operator="equal">
      <formula>0</formula>
    </cfRule>
  </conditionalFormatting>
  <conditionalFormatting sqref="R153">
    <cfRule type="cellIs" dxfId="266" priority="294" operator="equal">
      <formula>0</formula>
    </cfRule>
  </conditionalFormatting>
  <conditionalFormatting sqref="R162">
    <cfRule type="cellIs" dxfId="265" priority="293" operator="equal">
      <formula>0</formula>
    </cfRule>
  </conditionalFormatting>
  <conditionalFormatting sqref="R144">
    <cfRule type="cellIs" dxfId="264" priority="292" operator="equal">
      <formula>0</formula>
    </cfRule>
  </conditionalFormatting>
  <conditionalFormatting sqref="R132">
    <cfRule type="cellIs" dxfId="263" priority="291" operator="equal">
      <formula>0</formula>
    </cfRule>
  </conditionalFormatting>
  <conditionalFormatting sqref="R148">
    <cfRule type="cellIs" dxfId="262" priority="290" operator="equal">
      <formula>0</formula>
    </cfRule>
  </conditionalFormatting>
  <conditionalFormatting sqref="R136">
    <cfRule type="cellIs" dxfId="261" priority="289" operator="equal">
      <formula>0</formula>
    </cfRule>
  </conditionalFormatting>
  <conditionalFormatting sqref="R156">
    <cfRule type="cellIs" dxfId="260" priority="288" operator="equal">
      <formula>0</formula>
    </cfRule>
  </conditionalFormatting>
  <conditionalFormatting sqref="R152">
    <cfRule type="cellIs" dxfId="259" priority="287" operator="equal">
      <formula>0</formula>
    </cfRule>
  </conditionalFormatting>
  <conditionalFormatting sqref="R140">
    <cfRule type="cellIs" dxfId="258" priority="285" operator="equal">
      <formula>0</formula>
    </cfRule>
  </conditionalFormatting>
  <conditionalFormatting sqref="Q153">
    <cfRule type="cellIs" dxfId="257" priority="284" operator="equal">
      <formula>0</formula>
    </cfRule>
  </conditionalFormatting>
  <conditionalFormatting sqref="Q162">
    <cfRule type="cellIs" dxfId="256" priority="281" operator="equal">
      <formula>0</formula>
    </cfRule>
  </conditionalFormatting>
  <conditionalFormatting sqref="Q144">
    <cfRule type="cellIs" dxfId="255" priority="280" operator="equal">
      <formula>0</formula>
    </cfRule>
  </conditionalFormatting>
  <conditionalFormatting sqref="Q144">
    <cfRule type="cellIs" dxfId="254" priority="279" operator="equal">
      <formula>0</formula>
    </cfRule>
  </conditionalFormatting>
  <conditionalFormatting sqref="Q132">
    <cfRule type="cellIs" dxfId="253" priority="277" operator="equal">
      <formula>0</formula>
    </cfRule>
  </conditionalFormatting>
  <conditionalFormatting sqref="Q148">
    <cfRule type="cellIs" dxfId="252" priority="276" operator="equal">
      <formula>0</formula>
    </cfRule>
  </conditionalFormatting>
  <conditionalFormatting sqref="Q148">
    <cfRule type="cellIs" dxfId="251" priority="275" operator="equal">
      <formula>0</formula>
    </cfRule>
  </conditionalFormatting>
  <conditionalFormatting sqref="Q136">
    <cfRule type="cellIs" dxfId="250" priority="274" operator="equal">
      <formula>0</formula>
    </cfRule>
  </conditionalFormatting>
  <conditionalFormatting sqref="Q136">
    <cfRule type="cellIs" dxfId="249" priority="273" operator="equal">
      <formula>0</formula>
    </cfRule>
  </conditionalFormatting>
  <conditionalFormatting sqref="Q156">
    <cfRule type="cellIs" dxfId="248" priority="272" operator="equal">
      <formula>0</formula>
    </cfRule>
  </conditionalFormatting>
  <conditionalFormatting sqref="Q156">
    <cfRule type="cellIs" dxfId="247" priority="271" operator="equal">
      <formula>0</formula>
    </cfRule>
  </conditionalFormatting>
  <conditionalFormatting sqref="Q152">
    <cfRule type="cellIs" dxfId="246" priority="270" operator="equal">
      <formula>0</formula>
    </cfRule>
  </conditionalFormatting>
  <conditionalFormatting sqref="Q152">
    <cfRule type="cellIs" dxfId="245" priority="269" operator="equal">
      <formula>0</formula>
    </cfRule>
  </conditionalFormatting>
  <conditionalFormatting sqref="Q140">
    <cfRule type="cellIs" dxfId="244" priority="266" operator="equal">
      <formula>0</formula>
    </cfRule>
  </conditionalFormatting>
  <conditionalFormatting sqref="Q140">
    <cfRule type="cellIs" dxfId="243" priority="265" operator="equal">
      <formula>0</formula>
    </cfRule>
  </conditionalFormatting>
  <conditionalFormatting sqref="R145">
    <cfRule type="cellIs" dxfId="242" priority="264" operator="equal">
      <formula>0</formula>
    </cfRule>
  </conditionalFormatting>
  <conditionalFormatting sqref="R49">
    <cfRule type="cellIs" dxfId="241" priority="263" operator="equal">
      <formula>0</formula>
    </cfRule>
  </conditionalFormatting>
  <conditionalFormatting sqref="X143 P143">
    <cfRule type="cellIs" dxfId="240" priority="262" operator="equal">
      <formula>0</formula>
    </cfRule>
  </conditionalFormatting>
  <conditionalFormatting sqref="U143:X143 K143 M143:N143">
    <cfRule type="cellIs" dxfId="239" priority="261" operator="equal">
      <formula>0</formula>
    </cfRule>
  </conditionalFormatting>
  <conditionalFormatting sqref="Q143">
    <cfRule type="cellIs" dxfId="238" priority="258" operator="equal">
      <formula>0</formula>
    </cfRule>
  </conditionalFormatting>
  <conditionalFormatting sqref="R143">
    <cfRule type="cellIs" dxfId="237" priority="257" operator="equal">
      <formula>0</formula>
    </cfRule>
  </conditionalFormatting>
  <conditionalFormatting sqref="X96 P96:R96">
    <cfRule type="cellIs" dxfId="236" priority="256" operator="equal">
      <formula>0</formula>
    </cfRule>
  </conditionalFormatting>
  <conditionalFormatting sqref="U96:X96 K96 M96:N96">
    <cfRule type="cellIs" dxfId="235" priority="255" operator="equal">
      <formula>0</formula>
    </cfRule>
  </conditionalFormatting>
  <conditionalFormatting sqref="P4:R4">
    <cfRule type="cellIs" dxfId="234" priority="254" operator="equal">
      <formula>0</formula>
    </cfRule>
  </conditionalFormatting>
  <conditionalFormatting sqref="K4">
    <cfRule type="cellIs" dxfId="233" priority="253" operator="equal">
      <formula>0</formula>
    </cfRule>
  </conditionalFormatting>
  <conditionalFormatting sqref="M4">
    <cfRule type="cellIs" dxfId="232" priority="252" operator="equal">
      <formula>0</formula>
    </cfRule>
  </conditionalFormatting>
  <conditionalFormatting sqref="N4">
    <cfRule type="cellIs" dxfId="231" priority="251" operator="equal">
      <formula>0</formula>
    </cfRule>
  </conditionalFormatting>
  <conditionalFormatting sqref="U4">
    <cfRule type="cellIs" dxfId="230" priority="250" operator="equal">
      <formula>0</formula>
    </cfRule>
  </conditionalFormatting>
  <conditionalFormatting sqref="V4">
    <cfRule type="cellIs" dxfId="229" priority="249" operator="equal">
      <formula>0</formula>
    </cfRule>
  </conditionalFormatting>
  <conditionalFormatting sqref="W4">
    <cfRule type="cellIs" dxfId="228" priority="248" operator="equal">
      <formula>0</formula>
    </cfRule>
  </conditionalFormatting>
  <conditionalFormatting sqref="K4:X4">
    <cfRule type="containsErrors" dxfId="227" priority="247">
      <formula>ISERROR(K4)</formula>
    </cfRule>
  </conditionalFormatting>
  <conditionalFormatting sqref="X125 P125:R125">
    <cfRule type="cellIs" dxfId="226" priority="246" operator="equal">
      <formula>0</formula>
    </cfRule>
  </conditionalFormatting>
  <conditionalFormatting sqref="U125:X125 K125 M125:N125">
    <cfRule type="cellIs" dxfId="225" priority="245" operator="equal">
      <formula>0</formula>
    </cfRule>
  </conditionalFormatting>
  <conditionalFormatting sqref="X109 P109:R109">
    <cfRule type="cellIs" dxfId="224" priority="244" operator="equal">
      <formula>0</formula>
    </cfRule>
  </conditionalFormatting>
  <conditionalFormatting sqref="U109:X109 K109 M109:N109">
    <cfRule type="cellIs" dxfId="223" priority="243" operator="equal">
      <formula>0</formula>
    </cfRule>
  </conditionalFormatting>
  <conditionalFormatting sqref="P116:R116">
    <cfRule type="cellIs" dxfId="222" priority="242" operator="equal">
      <formula>0</formula>
    </cfRule>
  </conditionalFormatting>
  <conditionalFormatting sqref="X116">
    <cfRule type="cellIs" dxfId="221" priority="241" operator="equal">
      <formula>0</formula>
    </cfRule>
  </conditionalFormatting>
  <conditionalFormatting sqref="U116:X116 K116 M116:N116">
    <cfRule type="cellIs" dxfId="220" priority="240" operator="equal">
      <formula>0</formula>
    </cfRule>
  </conditionalFormatting>
  <conditionalFormatting sqref="X120 P120:R120">
    <cfRule type="cellIs" dxfId="219" priority="239" operator="equal">
      <formula>0</formula>
    </cfRule>
  </conditionalFormatting>
  <conditionalFormatting sqref="U120:X120 K120 M120:N120">
    <cfRule type="cellIs" dxfId="218" priority="238" operator="equal">
      <formula>0</formula>
    </cfRule>
  </conditionalFormatting>
  <conditionalFormatting sqref="X85 P85:R85">
    <cfRule type="cellIs" dxfId="217" priority="237" operator="equal">
      <formula>0</formula>
    </cfRule>
  </conditionalFormatting>
  <conditionalFormatting sqref="U85:X85 K85 M85:N85">
    <cfRule type="cellIs" dxfId="216" priority="236" operator="equal">
      <formula>0</formula>
    </cfRule>
  </conditionalFormatting>
  <conditionalFormatting sqref="X121 P121:R121">
    <cfRule type="cellIs" dxfId="215" priority="235" operator="equal">
      <formula>0</formula>
    </cfRule>
  </conditionalFormatting>
  <conditionalFormatting sqref="U121:X121 K121 M121:N121">
    <cfRule type="cellIs" dxfId="214" priority="234" operator="equal">
      <formula>0</formula>
    </cfRule>
  </conditionalFormatting>
  <conditionalFormatting sqref="X157 P157">
    <cfRule type="cellIs" dxfId="213" priority="233" operator="equal">
      <formula>0</formula>
    </cfRule>
  </conditionalFormatting>
  <conditionalFormatting sqref="U157:X157 K157 M157:N157">
    <cfRule type="cellIs" dxfId="212" priority="232" operator="equal">
      <formula>0</formula>
    </cfRule>
  </conditionalFormatting>
  <conditionalFormatting sqref="R157">
    <cfRule type="cellIs" dxfId="211" priority="231" operator="equal">
      <formula>0</formula>
    </cfRule>
  </conditionalFormatting>
  <conditionalFormatting sqref="Q157">
    <cfRule type="cellIs" dxfId="210" priority="230" operator="equal">
      <formula>0</formula>
    </cfRule>
  </conditionalFormatting>
  <conditionalFormatting sqref="X100 P100:R100">
    <cfRule type="cellIs" dxfId="209" priority="229" operator="equal">
      <formula>0</formula>
    </cfRule>
  </conditionalFormatting>
  <conditionalFormatting sqref="U100:X100 K100 M100:N100">
    <cfRule type="cellIs" dxfId="208" priority="228" operator="equal">
      <formula>0</formula>
    </cfRule>
  </conditionalFormatting>
  <conditionalFormatting sqref="P151:R151">
    <cfRule type="cellIs" dxfId="207" priority="227" operator="equal">
      <formula>0</formula>
    </cfRule>
  </conditionalFormatting>
  <conditionalFormatting sqref="X151">
    <cfRule type="cellIs" dxfId="206" priority="226" operator="equal">
      <formula>0</formula>
    </cfRule>
  </conditionalFormatting>
  <conditionalFormatting sqref="U151:X151 K151 M151:N151">
    <cfRule type="cellIs" dxfId="205" priority="225" operator="equal">
      <formula>0</formula>
    </cfRule>
  </conditionalFormatting>
  <conditionalFormatting sqref="P86:R86">
    <cfRule type="cellIs" dxfId="204" priority="224" operator="equal">
      <formula>0</formula>
    </cfRule>
  </conditionalFormatting>
  <conditionalFormatting sqref="K86">
    <cfRule type="cellIs" dxfId="203" priority="221" operator="equal">
      <formula>0</formula>
    </cfRule>
  </conditionalFormatting>
  <conditionalFormatting sqref="U86:X86 M86:N86">
    <cfRule type="cellIs" dxfId="202" priority="222" operator="equal">
      <formula>0</formula>
    </cfRule>
  </conditionalFormatting>
  <conditionalFormatting sqref="X86">
    <cfRule type="cellIs" dxfId="201" priority="223" operator="equal">
      <formula>0</formula>
    </cfRule>
  </conditionalFormatting>
  <conditionalFormatting sqref="X76 P76:R76">
    <cfRule type="cellIs" dxfId="200" priority="218" operator="equal">
      <formula>0</formula>
    </cfRule>
  </conditionalFormatting>
  <conditionalFormatting sqref="U76:X76 K76 M76:N76">
    <cfRule type="cellIs" dxfId="199" priority="217" operator="equal">
      <formula>0</formula>
    </cfRule>
  </conditionalFormatting>
  <conditionalFormatting sqref="X81 P81:R81">
    <cfRule type="cellIs" dxfId="198" priority="212" operator="equal">
      <formula>0</formula>
    </cfRule>
  </conditionalFormatting>
  <conditionalFormatting sqref="U81:X81 K81 M81:N81">
    <cfRule type="cellIs" dxfId="197" priority="211" operator="equal">
      <formula>0</formula>
    </cfRule>
  </conditionalFormatting>
  <conditionalFormatting sqref="X110 P110:R110">
    <cfRule type="cellIs" dxfId="196" priority="210" operator="equal">
      <formula>0</formula>
    </cfRule>
  </conditionalFormatting>
  <conditionalFormatting sqref="U110:X110 K110 M110:N110">
    <cfRule type="cellIs" dxfId="195" priority="209" operator="equal">
      <formula>0</formula>
    </cfRule>
  </conditionalFormatting>
  <conditionalFormatting sqref="X119 P119:R119">
    <cfRule type="cellIs" dxfId="194" priority="208" operator="equal">
      <formula>0</formula>
    </cfRule>
  </conditionalFormatting>
  <conditionalFormatting sqref="U119:X119 K119 M119:N119">
    <cfRule type="cellIs" dxfId="193" priority="207" operator="equal">
      <formula>0</formula>
    </cfRule>
  </conditionalFormatting>
  <conditionalFormatting sqref="X17 P17:R17">
    <cfRule type="cellIs" dxfId="192" priority="204" operator="equal">
      <formula>0</formula>
    </cfRule>
  </conditionalFormatting>
  <conditionalFormatting sqref="U17:X17 K17">
    <cfRule type="cellIs" dxfId="191" priority="203" operator="equal">
      <formula>0</formula>
    </cfRule>
  </conditionalFormatting>
  <conditionalFormatting sqref="X39 P39:R39">
    <cfRule type="cellIs" dxfId="190" priority="202" operator="equal">
      <formula>0</formula>
    </cfRule>
  </conditionalFormatting>
  <conditionalFormatting sqref="U39:X39 K39 M39:N39">
    <cfRule type="cellIs" dxfId="189" priority="201" operator="equal">
      <formula>0</formula>
    </cfRule>
  </conditionalFormatting>
  <conditionalFormatting sqref="X91 P91:R91">
    <cfRule type="cellIs" dxfId="188" priority="200" operator="equal">
      <formula>0</formula>
    </cfRule>
  </conditionalFormatting>
  <conditionalFormatting sqref="U91:X91 K91 M91:N91">
    <cfRule type="cellIs" dxfId="187" priority="199" operator="equal">
      <formula>0</formula>
    </cfRule>
  </conditionalFormatting>
  <conditionalFormatting sqref="X97 P97:R97">
    <cfRule type="cellIs" dxfId="186" priority="198" operator="equal">
      <formula>0</formula>
    </cfRule>
  </conditionalFormatting>
  <conditionalFormatting sqref="U97:X97 K97 M97:N97">
    <cfRule type="cellIs" dxfId="185" priority="197" operator="equal">
      <formula>0</formula>
    </cfRule>
  </conditionalFormatting>
  <conditionalFormatting sqref="X115 P115:R115">
    <cfRule type="cellIs" dxfId="184" priority="196" operator="equal">
      <formula>0</formula>
    </cfRule>
  </conditionalFormatting>
  <conditionalFormatting sqref="U115:X115 K115 M115:N115">
    <cfRule type="cellIs" dxfId="183" priority="195" operator="equal">
      <formula>0</formula>
    </cfRule>
  </conditionalFormatting>
  <conditionalFormatting sqref="X89 P89:R89">
    <cfRule type="cellIs" dxfId="182" priority="190" operator="equal">
      <formula>0</formula>
    </cfRule>
  </conditionalFormatting>
  <conditionalFormatting sqref="U89:X89 K89 M89:N89">
    <cfRule type="cellIs" dxfId="181" priority="189" operator="equal">
      <formula>0</formula>
    </cfRule>
  </conditionalFormatting>
  <conditionalFormatting sqref="X45 P45:R45">
    <cfRule type="cellIs" dxfId="180" priority="188" operator="equal">
      <formula>0</formula>
    </cfRule>
  </conditionalFormatting>
  <conditionalFormatting sqref="U45:X45 K45 M45:N45">
    <cfRule type="cellIs" dxfId="179" priority="187" operator="equal">
      <formula>0</formula>
    </cfRule>
  </conditionalFormatting>
  <conditionalFormatting sqref="X102 P102:R102">
    <cfRule type="cellIs" dxfId="178" priority="184" operator="equal">
      <formula>0</formula>
    </cfRule>
  </conditionalFormatting>
  <conditionalFormatting sqref="U102:X102 K102 M102:N102">
    <cfRule type="cellIs" dxfId="177" priority="183" operator="equal">
      <formula>0</formula>
    </cfRule>
  </conditionalFormatting>
  <conditionalFormatting sqref="X78 P78:R78">
    <cfRule type="cellIs" dxfId="176" priority="182" operator="equal">
      <formula>0</formula>
    </cfRule>
  </conditionalFormatting>
  <conditionalFormatting sqref="U78:X78 K78 M78:N78">
    <cfRule type="cellIs" dxfId="175" priority="181" operator="equal">
      <formula>0</formula>
    </cfRule>
  </conditionalFormatting>
  <conditionalFormatting sqref="P87:R87">
    <cfRule type="cellIs" dxfId="174" priority="180" operator="equal">
      <formula>0</formula>
    </cfRule>
  </conditionalFormatting>
  <conditionalFormatting sqref="X87">
    <cfRule type="cellIs" dxfId="173" priority="179" operator="equal">
      <formula>0</formula>
    </cfRule>
  </conditionalFormatting>
  <conditionalFormatting sqref="U87:X87 K87 M87:N87">
    <cfRule type="cellIs" dxfId="172" priority="178" operator="equal">
      <formula>0</formula>
    </cfRule>
  </conditionalFormatting>
  <conditionalFormatting sqref="X77 P77:R77">
    <cfRule type="cellIs" dxfId="171" priority="177" operator="equal">
      <formula>0</formula>
    </cfRule>
  </conditionalFormatting>
  <conditionalFormatting sqref="U77:X77 K77 M77:N77">
    <cfRule type="cellIs" dxfId="170" priority="176" operator="equal">
      <formula>0</formula>
    </cfRule>
  </conditionalFormatting>
  <conditionalFormatting sqref="X98 P98:R98">
    <cfRule type="cellIs" dxfId="169" priority="175" operator="equal">
      <formula>0</formula>
    </cfRule>
  </conditionalFormatting>
  <conditionalFormatting sqref="U98:X98 K98 M98:N98">
    <cfRule type="cellIs" dxfId="168" priority="174" operator="equal">
      <formula>0</formula>
    </cfRule>
  </conditionalFormatting>
  <conditionalFormatting sqref="X16 P16:R16">
    <cfRule type="cellIs" dxfId="167" priority="173" operator="equal">
      <formula>0</formula>
    </cfRule>
  </conditionalFormatting>
  <conditionalFormatting sqref="U16:X16 K16 M16:N16">
    <cfRule type="cellIs" dxfId="166" priority="172" operator="equal">
      <formula>0</formula>
    </cfRule>
  </conditionalFormatting>
  <conditionalFormatting sqref="X74 P74:R74">
    <cfRule type="cellIs" dxfId="165" priority="171" operator="equal">
      <formula>0</formula>
    </cfRule>
  </conditionalFormatting>
  <conditionalFormatting sqref="U74:X74 K74 M74:N74">
    <cfRule type="cellIs" dxfId="164" priority="170" operator="equal">
      <formula>0</formula>
    </cfRule>
  </conditionalFormatting>
  <conditionalFormatting sqref="X123 P123:R123">
    <cfRule type="cellIs" dxfId="163" priority="169" operator="equal">
      <formula>0</formula>
    </cfRule>
  </conditionalFormatting>
  <conditionalFormatting sqref="U123:X123 K123 M123:N123">
    <cfRule type="cellIs" dxfId="162" priority="168" operator="equal">
      <formula>0</formula>
    </cfRule>
  </conditionalFormatting>
  <conditionalFormatting sqref="X44 P44:R44">
    <cfRule type="cellIs" dxfId="161" priority="167" operator="equal">
      <formula>0</formula>
    </cfRule>
  </conditionalFormatting>
  <conditionalFormatting sqref="U44:X44 K44 M44:N44">
    <cfRule type="cellIs" dxfId="160" priority="166" operator="equal">
      <formula>0</formula>
    </cfRule>
  </conditionalFormatting>
  <conditionalFormatting sqref="X93 P93:R93">
    <cfRule type="cellIs" dxfId="159" priority="165" operator="equal">
      <formula>0</formula>
    </cfRule>
  </conditionalFormatting>
  <conditionalFormatting sqref="U93:X93 K93 M93:N93">
    <cfRule type="cellIs" dxfId="158" priority="164" operator="equal">
      <formula>0</formula>
    </cfRule>
  </conditionalFormatting>
  <conditionalFormatting sqref="X71 P71:R71">
    <cfRule type="cellIs" dxfId="157" priority="161" operator="equal">
      <formula>0</formula>
    </cfRule>
  </conditionalFormatting>
  <conditionalFormatting sqref="U71:X71 K71 M71:N71">
    <cfRule type="cellIs" dxfId="156" priority="160" operator="equal">
      <formula>0</formula>
    </cfRule>
  </conditionalFormatting>
  <conditionalFormatting sqref="X133 P133:R133">
    <cfRule type="cellIs" dxfId="155" priority="157" operator="equal">
      <formula>0</formula>
    </cfRule>
  </conditionalFormatting>
  <conditionalFormatting sqref="U133:X133 K133 M133:N133">
    <cfRule type="cellIs" dxfId="154" priority="156" operator="equal">
      <formula>0</formula>
    </cfRule>
  </conditionalFormatting>
  <conditionalFormatting sqref="X84 P84:R84">
    <cfRule type="cellIs" dxfId="153" priority="159" operator="equal">
      <formula>0</formula>
    </cfRule>
  </conditionalFormatting>
  <conditionalFormatting sqref="U84:X84 K84 M84:N84">
    <cfRule type="cellIs" dxfId="152" priority="158" operator="equal">
      <formula>0</formula>
    </cfRule>
  </conditionalFormatting>
  <conditionalFormatting sqref="X117 P117:R117">
    <cfRule type="cellIs" dxfId="151" priority="155" operator="equal">
      <formula>0</formula>
    </cfRule>
  </conditionalFormatting>
  <conditionalFormatting sqref="U117:X117 K117 M117:N117">
    <cfRule type="cellIs" dxfId="150" priority="154" operator="equal">
      <formula>0</formula>
    </cfRule>
  </conditionalFormatting>
  <conditionalFormatting sqref="P46:R46">
    <cfRule type="cellIs" dxfId="149" priority="153" operator="equal">
      <formula>0</formula>
    </cfRule>
  </conditionalFormatting>
  <conditionalFormatting sqref="K46">
    <cfRule type="cellIs" dxfId="148" priority="150" operator="equal">
      <formula>0</formula>
    </cfRule>
  </conditionalFormatting>
  <conditionalFormatting sqref="U46:X46 M46:N46">
    <cfRule type="cellIs" dxfId="147" priority="151" operator="equal">
      <formula>0</formula>
    </cfRule>
  </conditionalFormatting>
  <conditionalFormatting sqref="X46">
    <cfRule type="cellIs" dxfId="146" priority="152" operator="equal">
      <formula>0</formula>
    </cfRule>
  </conditionalFormatting>
  <conditionalFormatting sqref="M67:N67 P67:R67 K67 U67:X67">
    <cfRule type="cellIs" dxfId="145" priority="147" operator="equal">
      <formula>0</formula>
    </cfRule>
  </conditionalFormatting>
  <conditionalFormatting sqref="M41:N41 P41:R41 K41 U41:X41">
    <cfRule type="cellIs" dxfId="144" priority="146" operator="equal">
      <formula>0</formula>
    </cfRule>
  </conditionalFormatting>
  <conditionalFormatting sqref="X90 P90:R90">
    <cfRule type="cellIs" dxfId="143" priority="145" operator="equal">
      <formula>0</formula>
    </cfRule>
  </conditionalFormatting>
  <conditionalFormatting sqref="U90:X90 K90 M90:N90">
    <cfRule type="cellIs" dxfId="142" priority="144" operator="equal">
      <formula>0</formula>
    </cfRule>
  </conditionalFormatting>
  <conditionalFormatting sqref="X79 P79:R79">
    <cfRule type="cellIs" dxfId="141" priority="143" operator="equal">
      <formula>0</formula>
    </cfRule>
  </conditionalFormatting>
  <conditionalFormatting sqref="U79:X79 K79 M79:N79">
    <cfRule type="cellIs" dxfId="140" priority="142" operator="equal">
      <formula>0</formula>
    </cfRule>
  </conditionalFormatting>
  <conditionalFormatting sqref="X80 P80:R80">
    <cfRule type="cellIs" dxfId="139" priority="141" operator="equal">
      <formula>0</formula>
    </cfRule>
  </conditionalFormatting>
  <conditionalFormatting sqref="U80:X80 K80 M80:N80">
    <cfRule type="cellIs" dxfId="138" priority="140" operator="equal">
      <formula>0</formula>
    </cfRule>
  </conditionalFormatting>
  <conditionalFormatting sqref="X83 P83:R83">
    <cfRule type="cellIs" dxfId="137" priority="139" operator="equal">
      <formula>0</formula>
    </cfRule>
  </conditionalFormatting>
  <conditionalFormatting sqref="U83:X83 K83 M83:N83">
    <cfRule type="cellIs" dxfId="136" priority="138" operator="equal">
      <formula>0</formula>
    </cfRule>
  </conditionalFormatting>
  <conditionalFormatting sqref="X57 P57:R57">
    <cfRule type="cellIs" dxfId="135" priority="137" operator="equal">
      <formula>0</formula>
    </cfRule>
  </conditionalFormatting>
  <conditionalFormatting sqref="U57:X57 K57 M57:N57">
    <cfRule type="cellIs" dxfId="134" priority="136" operator="equal">
      <formula>0</formula>
    </cfRule>
  </conditionalFormatting>
  <conditionalFormatting sqref="M53:N53 P53:R53 U53:X53 K53">
    <cfRule type="cellIs" dxfId="133" priority="135" operator="equal">
      <formula>0</formula>
    </cfRule>
  </conditionalFormatting>
  <conditionalFormatting sqref="M118:N118 P118:R118 U118:X118 K118">
    <cfRule type="cellIs" dxfId="132" priority="134" operator="equal">
      <formula>0</formula>
    </cfRule>
  </conditionalFormatting>
  <conditionalFormatting sqref="P95:R95">
    <cfRule type="cellIs" dxfId="131" priority="133" operator="equal">
      <formula>0</formula>
    </cfRule>
  </conditionalFormatting>
  <conditionalFormatting sqref="K95">
    <cfRule type="cellIs" dxfId="130" priority="130" operator="equal">
      <formula>0</formula>
    </cfRule>
  </conditionalFormatting>
  <conditionalFormatting sqref="U95:X95 M95:N95">
    <cfRule type="cellIs" dxfId="129" priority="131" operator="equal">
      <formula>0</formula>
    </cfRule>
  </conditionalFormatting>
  <conditionalFormatting sqref="X95">
    <cfRule type="cellIs" dxfId="128" priority="132" operator="equal">
      <formula>0</formula>
    </cfRule>
  </conditionalFormatting>
  <conditionalFormatting sqref="X72 P72:R72">
    <cfRule type="cellIs" dxfId="127" priority="129" operator="equal">
      <formula>0</formula>
    </cfRule>
  </conditionalFormatting>
  <conditionalFormatting sqref="M72:N72 K72 U72:X72">
    <cfRule type="cellIs" dxfId="126" priority="128" operator="equal">
      <formula>0</formula>
    </cfRule>
  </conditionalFormatting>
  <conditionalFormatting sqref="P43:R43">
    <cfRule type="cellIs" dxfId="125" priority="127" operator="equal">
      <formula>0</formula>
    </cfRule>
  </conditionalFormatting>
  <conditionalFormatting sqref="K43">
    <cfRule type="cellIs" dxfId="124" priority="124" operator="equal">
      <formula>0</formula>
    </cfRule>
  </conditionalFormatting>
  <conditionalFormatting sqref="U43:X43 M43:N43">
    <cfRule type="cellIs" dxfId="123" priority="125" operator="equal">
      <formula>0</formula>
    </cfRule>
  </conditionalFormatting>
  <conditionalFormatting sqref="X43">
    <cfRule type="cellIs" dxfId="122" priority="126" operator="equal">
      <formula>0</formula>
    </cfRule>
  </conditionalFormatting>
  <conditionalFormatting sqref="M64:N64 P64:R64 K64 U64:X64">
    <cfRule type="cellIs" dxfId="121" priority="123" operator="equal">
      <formula>0</formula>
    </cfRule>
  </conditionalFormatting>
  <conditionalFormatting sqref="P82:R82">
    <cfRule type="cellIs" dxfId="120" priority="122" operator="equal">
      <formula>0</formula>
    </cfRule>
  </conditionalFormatting>
  <conditionalFormatting sqref="K82">
    <cfRule type="cellIs" dxfId="119" priority="119" operator="equal">
      <formula>0</formula>
    </cfRule>
  </conditionalFormatting>
  <conditionalFormatting sqref="U82:X82 M82:N82">
    <cfRule type="cellIs" dxfId="118" priority="120" operator="equal">
      <formula>0</formula>
    </cfRule>
  </conditionalFormatting>
  <conditionalFormatting sqref="X82">
    <cfRule type="cellIs" dxfId="117" priority="121" operator="equal">
      <formula>0</formula>
    </cfRule>
  </conditionalFormatting>
  <conditionalFormatting sqref="M52:N52 P52:R52 K52 U52:X52">
    <cfRule type="cellIs" dxfId="116" priority="118" operator="equal">
      <formula>0</formula>
    </cfRule>
  </conditionalFormatting>
  <conditionalFormatting sqref="P111:R111">
    <cfRule type="cellIs" dxfId="115" priority="117" operator="equal">
      <formula>0</formula>
    </cfRule>
  </conditionalFormatting>
  <conditionalFormatting sqref="X111">
    <cfRule type="cellIs" dxfId="114" priority="116" operator="equal">
      <formula>0</formula>
    </cfRule>
  </conditionalFormatting>
  <conditionalFormatting sqref="U111:X111 K111 M111:N111">
    <cfRule type="cellIs" dxfId="113" priority="115" operator="equal">
      <formula>0</formula>
    </cfRule>
  </conditionalFormatting>
  <conditionalFormatting sqref="X70 P70:R70">
    <cfRule type="cellIs" dxfId="112" priority="114" operator="equal">
      <formula>0</formula>
    </cfRule>
  </conditionalFormatting>
  <conditionalFormatting sqref="U70:X70 K70 M70:N70">
    <cfRule type="cellIs" dxfId="111" priority="113" operator="equal">
      <formula>0</formula>
    </cfRule>
  </conditionalFormatting>
  <conditionalFormatting sqref="P88:R88">
    <cfRule type="cellIs" dxfId="110" priority="112" operator="equal">
      <formula>0</formula>
    </cfRule>
  </conditionalFormatting>
  <conditionalFormatting sqref="K88">
    <cfRule type="cellIs" dxfId="109" priority="109" operator="equal">
      <formula>0</formula>
    </cfRule>
  </conditionalFormatting>
  <conditionalFormatting sqref="U88:X88 M88:N88">
    <cfRule type="cellIs" dxfId="108" priority="110" operator="equal">
      <formula>0</formula>
    </cfRule>
  </conditionalFormatting>
  <conditionalFormatting sqref="X88">
    <cfRule type="cellIs" dxfId="107" priority="111" operator="equal">
      <formula>0</formula>
    </cfRule>
  </conditionalFormatting>
  <conditionalFormatting sqref="X69 P69:R69">
    <cfRule type="cellIs" dxfId="106" priority="108" operator="equal">
      <formula>0</formula>
    </cfRule>
  </conditionalFormatting>
  <conditionalFormatting sqref="U69:X69 K69 M69:N69">
    <cfRule type="cellIs" dxfId="105" priority="107" operator="equal">
      <formula>0</formula>
    </cfRule>
  </conditionalFormatting>
  <conditionalFormatting sqref="X54 P54:R54">
    <cfRule type="cellIs" dxfId="104" priority="106" operator="equal">
      <formula>0</formula>
    </cfRule>
  </conditionalFormatting>
  <conditionalFormatting sqref="U54:X54 K54 M54:N54">
    <cfRule type="cellIs" dxfId="103" priority="105" operator="equal">
      <formula>0</formula>
    </cfRule>
  </conditionalFormatting>
  <conditionalFormatting sqref="X34 P34:R34">
    <cfRule type="cellIs" dxfId="102" priority="104" operator="equal">
      <formula>0</formula>
    </cfRule>
  </conditionalFormatting>
  <conditionalFormatting sqref="U34:X34 K34 M34:N34">
    <cfRule type="cellIs" dxfId="101" priority="103" operator="equal">
      <formula>0</formula>
    </cfRule>
  </conditionalFormatting>
  <conditionalFormatting sqref="X40 P40:R40">
    <cfRule type="cellIs" dxfId="100" priority="102" operator="equal">
      <formula>0</formula>
    </cfRule>
  </conditionalFormatting>
  <conditionalFormatting sqref="U40:X40 K40 M40:N40">
    <cfRule type="cellIs" dxfId="99" priority="101" operator="equal">
      <formula>0</formula>
    </cfRule>
  </conditionalFormatting>
  <conditionalFormatting sqref="M35:N35 P35:R35 U35:X35 K35">
    <cfRule type="cellIs" dxfId="98" priority="100" operator="equal">
      <formula>0</formula>
    </cfRule>
  </conditionalFormatting>
  <conditionalFormatting sqref="M56:N56 P56:R56 U56:X56 K56">
    <cfRule type="cellIs" dxfId="97" priority="99" operator="equal">
      <formula>0</formula>
    </cfRule>
  </conditionalFormatting>
  <conditionalFormatting sqref="M37:N37 P37:R37 U37:X37 K37">
    <cfRule type="cellIs" dxfId="96" priority="98" operator="equal">
      <formula>0</formula>
    </cfRule>
  </conditionalFormatting>
  <conditionalFormatting sqref="M61:N61 P61:R61 U61:X61 K61">
    <cfRule type="cellIs" dxfId="95" priority="97" operator="equal">
      <formula>0</formula>
    </cfRule>
  </conditionalFormatting>
  <conditionalFormatting sqref="X68 P68:R68">
    <cfRule type="cellIs" dxfId="94" priority="96" operator="equal">
      <formula>0</formula>
    </cfRule>
  </conditionalFormatting>
  <conditionalFormatting sqref="M68:N68 K68 U68:X68">
    <cfRule type="cellIs" dxfId="93" priority="95" operator="equal">
      <formula>0</formula>
    </cfRule>
  </conditionalFormatting>
  <conditionalFormatting sqref="X55 Q55:R55">
    <cfRule type="cellIs" dxfId="92" priority="94" operator="equal">
      <formula>0</formula>
    </cfRule>
  </conditionalFormatting>
  <conditionalFormatting sqref="U55:X55 K55 M55:N55">
    <cfRule type="cellIs" dxfId="91" priority="93" operator="equal">
      <formula>0</formula>
    </cfRule>
  </conditionalFormatting>
  <conditionalFormatting sqref="X58 P58:R58">
    <cfRule type="cellIs" dxfId="90" priority="92" operator="equal">
      <formula>0</formula>
    </cfRule>
  </conditionalFormatting>
  <conditionalFormatting sqref="U58:X58 K58 M58:N58">
    <cfRule type="cellIs" dxfId="89" priority="91" operator="equal">
      <formula>0</formula>
    </cfRule>
  </conditionalFormatting>
  <conditionalFormatting sqref="X65 P65:R65">
    <cfRule type="cellIs" dxfId="88" priority="90" operator="equal">
      <formula>0</formula>
    </cfRule>
  </conditionalFormatting>
  <conditionalFormatting sqref="U65:X65 K65 M65:N65">
    <cfRule type="cellIs" dxfId="87" priority="89" operator="equal">
      <formula>0</formula>
    </cfRule>
  </conditionalFormatting>
  <conditionalFormatting sqref="X32 P32:R32">
    <cfRule type="cellIs" dxfId="86" priority="88" operator="equal">
      <formula>0</formula>
    </cfRule>
  </conditionalFormatting>
  <conditionalFormatting sqref="U32:X32 K32 M32:N32">
    <cfRule type="cellIs" dxfId="85" priority="87" operator="equal">
      <formula>0</formula>
    </cfRule>
  </conditionalFormatting>
  <conditionalFormatting sqref="X75 P75:R75">
    <cfRule type="cellIs" dxfId="84" priority="86" operator="equal">
      <formula>0</formula>
    </cfRule>
  </conditionalFormatting>
  <conditionalFormatting sqref="M75:N75 K75 U75:X75">
    <cfRule type="cellIs" dxfId="83" priority="85" operator="equal">
      <formula>0</formula>
    </cfRule>
  </conditionalFormatting>
  <conditionalFormatting sqref="P9:R9">
    <cfRule type="cellIs" dxfId="82" priority="84" operator="equal">
      <formula>0</formula>
    </cfRule>
  </conditionalFormatting>
  <conditionalFormatting sqref="K9">
    <cfRule type="cellIs" dxfId="81" priority="83" operator="equal">
      <formula>0</formula>
    </cfRule>
  </conditionalFormatting>
  <conditionalFormatting sqref="M9">
    <cfRule type="cellIs" dxfId="80" priority="82" operator="equal">
      <formula>0</formula>
    </cfRule>
  </conditionalFormatting>
  <conditionalFormatting sqref="N9">
    <cfRule type="cellIs" dxfId="79" priority="81" operator="equal">
      <formula>0</formula>
    </cfRule>
  </conditionalFormatting>
  <conditionalFormatting sqref="U9">
    <cfRule type="cellIs" dxfId="78" priority="80" operator="equal">
      <formula>0</formula>
    </cfRule>
  </conditionalFormatting>
  <conditionalFormatting sqref="V9">
    <cfRule type="cellIs" dxfId="77" priority="79" operator="equal">
      <formula>0</formula>
    </cfRule>
  </conditionalFormatting>
  <conditionalFormatting sqref="W9">
    <cfRule type="cellIs" dxfId="76" priority="78" operator="equal">
      <formula>0</formula>
    </cfRule>
  </conditionalFormatting>
  <conditionalFormatting sqref="X9">
    <cfRule type="cellIs" dxfId="75" priority="77" operator="equal">
      <formula>0</formula>
    </cfRule>
  </conditionalFormatting>
  <conditionalFormatting sqref="K9:X9">
    <cfRule type="containsErrors" dxfId="74" priority="76">
      <formula>ISERROR(K9)</formula>
    </cfRule>
  </conditionalFormatting>
  <conditionalFormatting sqref="P7:R7">
    <cfRule type="cellIs" dxfId="73" priority="75" operator="equal">
      <formula>0</formula>
    </cfRule>
  </conditionalFormatting>
  <conditionalFormatting sqref="K7">
    <cfRule type="cellIs" dxfId="72" priority="74" operator="equal">
      <formula>0</formula>
    </cfRule>
  </conditionalFormatting>
  <conditionalFormatting sqref="M7">
    <cfRule type="cellIs" dxfId="71" priority="73" operator="equal">
      <formula>0</formula>
    </cfRule>
  </conditionalFormatting>
  <conditionalFormatting sqref="N7">
    <cfRule type="cellIs" dxfId="70" priority="72" operator="equal">
      <formula>0</formula>
    </cfRule>
  </conditionalFormatting>
  <conditionalFormatting sqref="U7">
    <cfRule type="cellIs" dxfId="69" priority="71" operator="equal">
      <formula>0</formula>
    </cfRule>
  </conditionalFormatting>
  <conditionalFormatting sqref="V7">
    <cfRule type="cellIs" dxfId="68" priority="70" operator="equal">
      <formula>0</formula>
    </cfRule>
  </conditionalFormatting>
  <conditionalFormatting sqref="W7">
    <cfRule type="cellIs" dxfId="67" priority="69" operator="equal">
      <formula>0</formula>
    </cfRule>
  </conditionalFormatting>
  <conditionalFormatting sqref="K7:X7">
    <cfRule type="containsErrors" dxfId="66" priority="68">
      <formula>ISERROR(K7)</formula>
    </cfRule>
  </conditionalFormatting>
  <conditionalFormatting sqref="P3:R3">
    <cfRule type="cellIs" dxfId="65" priority="67" operator="equal">
      <formula>0</formula>
    </cfRule>
  </conditionalFormatting>
  <conditionalFormatting sqref="K3">
    <cfRule type="cellIs" dxfId="64" priority="66" operator="equal">
      <formula>0</formula>
    </cfRule>
  </conditionalFormatting>
  <conditionalFormatting sqref="M3">
    <cfRule type="cellIs" dxfId="63" priority="65" operator="equal">
      <formula>0</formula>
    </cfRule>
  </conditionalFormatting>
  <conditionalFormatting sqref="N3">
    <cfRule type="cellIs" dxfId="62" priority="64" operator="equal">
      <formula>0</formula>
    </cfRule>
  </conditionalFormatting>
  <conditionalFormatting sqref="U3">
    <cfRule type="cellIs" dxfId="61" priority="63" operator="equal">
      <formula>0</formula>
    </cfRule>
  </conditionalFormatting>
  <conditionalFormatting sqref="V3">
    <cfRule type="cellIs" dxfId="60" priority="62" operator="equal">
      <formula>0</formula>
    </cfRule>
  </conditionalFormatting>
  <conditionalFormatting sqref="W3">
    <cfRule type="cellIs" dxfId="59" priority="61" operator="equal">
      <formula>0</formula>
    </cfRule>
  </conditionalFormatting>
  <conditionalFormatting sqref="X3">
    <cfRule type="cellIs" dxfId="58" priority="60" operator="equal">
      <formula>0</formula>
    </cfRule>
  </conditionalFormatting>
  <conditionalFormatting sqref="K3:X3">
    <cfRule type="containsErrors" dxfId="57" priority="59">
      <formula>ISERROR(K3)</formula>
    </cfRule>
  </conditionalFormatting>
  <conditionalFormatting sqref="M59:R59 K59 U59:X59">
    <cfRule type="cellIs" dxfId="56" priority="58" operator="equal">
      <formula>0</formula>
    </cfRule>
  </conditionalFormatting>
  <conditionalFormatting sqref="X33 P33:R33">
    <cfRule type="cellIs" dxfId="55" priority="57" operator="equal">
      <formula>0</formula>
    </cfRule>
  </conditionalFormatting>
  <conditionalFormatting sqref="U33:X33 K33 M33:N33">
    <cfRule type="cellIs" dxfId="54" priority="56" operator="equal">
      <formula>0</formula>
    </cfRule>
  </conditionalFormatting>
  <conditionalFormatting sqref="M30:R30 K30 U30:X30">
    <cfRule type="cellIs" dxfId="53" priority="55" operator="equal">
      <formula>0</formula>
    </cfRule>
  </conditionalFormatting>
  <conditionalFormatting sqref="M15:N15 P15:R15 U15:X15">
    <cfRule type="cellIs" dxfId="52" priority="54" operator="equal">
      <formula>0</formula>
    </cfRule>
  </conditionalFormatting>
  <conditionalFormatting sqref="X19 P19:R19">
    <cfRule type="cellIs" dxfId="51" priority="52" operator="equal">
      <formula>0</formula>
    </cfRule>
  </conditionalFormatting>
  <conditionalFormatting sqref="U19:X19 K19 M19:N19">
    <cfRule type="cellIs" dxfId="50" priority="51" operator="equal">
      <formula>0</formula>
    </cfRule>
  </conditionalFormatting>
  <conditionalFormatting sqref="M23:R23 U23:X23 K23">
    <cfRule type="cellIs" dxfId="49" priority="50" operator="equal">
      <formula>0</formula>
    </cfRule>
  </conditionalFormatting>
  <conditionalFormatting sqref="X18 P18:R18">
    <cfRule type="cellIs" dxfId="48" priority="49" operator="equal">
      <formula>0</formula>
    </cfRule>
  </conditionalFormatting>
  <conditionalFormatting sqref="U18:X18 K18 M18:N18">
    <cfRule type="cellIs" dxfId="47" priority="48" operator="equal">
      <formula>0</formula>
    </cfRule>
  </conditionalFormatting>
  <conditionalFormatting sqref="O63 K63 U63:X63 Q63:R63">
    <cfRule type="cellIs" dxfId="46" priority="47" operator="equal">
      <formula>0</formula>
    </cfRule>
  </conditionalFormatting>
  <conditionalFormatting sqref="M63:N63">
    <cfRule type="cellIs" dxfId="45" priority="46" operator="equal">
      <formula>0</formula>
    </cfRule>
  </conditionalFormatting>
  <conditionalFormatting sqref="P63">
    <cfRule type="cellIs" dxfId="44" priority="45" operator="equal">
      <formula>0</formula>
    </cfRule>
  </conditionalFormatting>
  <conditionalFormatting sqref="X31 P31:R31">
    <cfRule type="cellIs" dxfId="43" priority="44" operator="equal">
      <formula>0</formula>
    </cfRule>
  </conditionalFormatting>
  <conditionalFormatting sqref="U31:X31 K31 M31:N31">
    <cfRule type="cellIs" dxfId="42" priority="43" operator="equal">
      <formula>0</formula>
    </cfRule>
  </conditionalFormatting>
  <conditionalFormatting sqref="X21 P21:R21">
    <cfRule type="cellIs" dxfId="41" priority="42" operator="equal">
      <formula>0</formula>
    </cfRule>
  </conditionalFormatting>
  <conditionalFormatting sqref="U21:X21 K21 M21:N21">
    <cfRule type="cellIs" dxfId="40" priority="41" operator="equal">
      <formula>0</formula>
    </cfRule>
  </conditionalFormatting>
  <conditionalFormatting sqref="P42:R42">
    <cfRule type="cellIs" dxfId="39" priority="40" operator="equal">
      <formula>0</formula>
    </cfRule>
  </conditionalFormatting>
  <conditionalFormatting sqref="K42">
    <cfRule type="cellIs" dxfId="38" priority="37" operator="equal">
      <formula>0</formula>
    </cfRule>
  </conditionalFormatting>
  <conditionalFormatting sqref="U42:X42 M42:N42">
    <cfRule type="cellIs" dxfId="37" priority="38" operator="equal">
      <formula>0</formula>
    </cfRule>
  </conditionalFormatting>
  <conditionalFormatting sqref="X42">
    <cfRule type="cellIs" dxfId="36" priority="39" operator="equal">
      <formula>0</formula>
    </cfRule>
  </conditionalFormatting>
  <conditionalFormatting sqref="X20 P20:R20">
    <cfRule type="cellIs" dxfId="35" priority="36" operator="equal">
      <formula>0</formula>
    </cfRule>
  </conditionalFormatting>
  <conditionalFormatting sqref="U20:X20 K20 M20:N20">
    <cfRule type="cellIs" dxfId="34" priority="35" operator="equal">
      <formula>0</formula>
    </cfRule>
  </conditionalFormatting>
  <conditionalFormatting sqref="P25:R25 K25 U25:X25 M25:N25">
    <cfRule type="cellIs" dxfId="33" priority="34" operator="equal">
      <formula>0</formula>
    </cfRule>
  </conditionalFormatting>
  <conditionalFormatting sqref="O38 K38 U38:X38 Q38:R38">
    <cfRule type="cellIs" dxfId="32" priority="33" operator="equal">
      <formula>0</formula>
    </cfRule>
  </conditionalFormatting>
  <conditionalFormatting sqref="M38">
    <cfRule type="cellIs" dxfId="31" priority="32" operator="equal">
      <formula>0</formula>
    </cfRule>
  </conditionalFormatting>
  <conditionalFormatting sqref="N38">
    <cfRule type="cellIs" dxfId="30" priority="31" operator="equal">
      <formula>0</formula>
    </cfRule>
  </conditionalFormatting>
  <conditionalFormatting sqref="P38">
    <cfRule type="cellIs" dxfId="29" priority="30" operator="equal">
      <formula>0</formula>
    </cfRule>
  </conditionalFormatting>
  <conditionalFormatting sqref="K15">
    <cfRule type="cellIs" dxfId="28" priority="20" operator="equal">
      <formula>0</formula>
    </cfRule>
  </conditionalFormatting>
  <conditionalFormatting sqref="P55">
    <cfRule type="cellIs" dxfId="27" priority="19" operator="equal">
      <formula>0</formula>
    </cfRule>
  </conditionalFormatting>
  <conditionalFormatting sqref="M29:R29 K29 U29:X29">
    <cfRule type="cellIs" dxfId="26" priority="18" operator="equal">
      <formula>0</formula>
    </cfRule>
  </conditionalFormatting>
  <conditionalFormatting sqref="M26:R26 K26 U26:X26">
    <cfRule type="cellIs" dxfId="25" priority="17" operator="equal">
      <formula>0</formula>
    </cfRule>
  </conditionalFormatting>
  <conditionalFormatting sqref="M17:N17">
    <cfRule type="cellIs" dxfId="24" priority="16" operator="equal">
      <formula>0</formula>
    </cfRule>
  </conditionalFormatting>
  <conditionalFormatting sqref="P28:R28 K28 U28:X28 M28:N28">
    <cfRule type="cellIs" dxfId="23" priority="15" operator="equal">
      <formula>0</formula>
    </cfRule>
  </conditionalFormatting>
  <conditionalFormatting sqref="M13:N13 P13:R13 U13:X13">
    <cfRule type="cellIs" dxfId="22" priority="14" operator="equal">
      <formula>0</formula>
    </cfRule>
  </conditionalFormatting>
  <conditionalFormatting sqref="K13">
    <cfRule type="cellIs" dxfId="21" priority="13" operator="equal">
      <formula>0</formula>
    </cfRule>
  </conditionalFormatting>
  <conditionalFormatting sqref="M14:N14 P14:R14 U14:X14">
    <cfRule type="cellIs" dxfId="20" priority="12" operator="equal">
      <formula>0</formula>
    </cfRule>
  </conditionalFormatting>
  <conditionalFormatting sqref="K14">
    <cfRule type="cellIs" dxfId="19" priority="11" operator="equal">
      <formula>0</formula>
    </cfRule>
  </conditionalFormatting>
  <conditionalFormatting sqref="P27:R27 K27 U27:X27 M27:N27">
    <cfRule type="cellIs" dxfId="18" priority="10" operator="equal">
      <formula>0</formula>
    </cfRule>
  </conditionalFormatting>
  <conditionalFormatting sqref="P5:R5">
    <cfRule type="cellIs" dxfId="17" priority="9" operator="equal">
      <formula>0</formula>
    </cfRule>
  </conditionalFormatting>
  <conditionalFormatting sqref="K5">
    <cfRule type="cellIs" dxfId="15" priority="8" operator="equal">
      <formula>0</formula>
    </cfRule>
  </conditionalFormatting>
  <conditionalFormatting sqref="M5">
    <cfRule type="cellIs" dxfId="13" priority="7" operator="equal">
      <formula>0</formula>
    </cfRule>
  </conditionalFormatting>
  <conditionalFormatting sqref="N5">
    <cfRule type="cellIs" dxfId="11" priority="6" operator="equal">
      <formula>0</formula>
    </cfRule>
  </conditionalFormatting>
  <conditionalFormatting sqref="U5">
    <cfRule type="cellIs" dxfId="9" priority="5" operator="equal">
      <formula>0</formula>
    </cfRule>
  </conditionalFormatting>
  <conditionalFormatting sqref="V5">
    <cfRule type="cellIs" dxfId="7" priority="4" operator="equal">
      <formula>0</formula>
    </cfRule>
  </conditionalFormatting>
  <conditionalFormatting sqref="W5">
    <cfRule type="cellIs" dxfId="5" priority="3" operator="equal">
      <formula>0</formula>
    </cfRule>
  </conditionalFormatting>
  <conditionalFormatting sqref="X5">
    <cfRule type="cellIs" dxfId="3" priority="2" operator="equal">
      <formula>0</formula>
    </cfRule>
  </conditionalFormatting>
  <conditionalFormatting sqref="K5:X5">
    <cfRule type="containsErrors" dxfId="1" priority="1">
      <formula>ISERROR(K5)</formula>
    </cfRule>
  </conditionalFormatting>
  <hyperlinks>
    <hyperlink ref="Q182" r:id="rId1"/>
    <hyperlink ref="Q179" r:id="rId2"/>
    <hyperlink ref="Q180" r:id="rId3" display="Chicago Express"/>
    <hyperlink ref="Q177" r:id="rId4"/>
    <hyperlink ref="Q181" r:id="rId5"/>
    <hyperlink ref="Q175" r:id="rId6"/>
    <hyperlink ref="Q183" r:id="rId7"/>
    <hyperlink ref="Q169" r:id="rId8"/>
    <hyperlink ref="Q176" r:id="rId9"/>
    <hyperlink ref="Q166" r:id="rId10"/>
    <hyperlink ref="Q174" r:id="rId11"/>
    <hyperlink ref="Q158" r:id="rId12"/>
    <hyperlink ref="Q164" r:id="rId13"/>
    <hyperlink ref="Q178" r:id="rId14"/>
    <hyperlink ref="Q186" r:id="rId15"/>
    <hyperlink ref="Q150" r:id="rId16"/>
    <hyperlink ref="Q170" r:id="rId17"/>
    <hyperlink ref="Q163" r:id="rId18"/>
    <hyperlink ref="Q159" r:id="rId19"/>
    <hyperlink ref="Q184" r:id="rId20"/>
    <hyperlink ref="Q188" r:id="rId21"/>
    <hyperlink ref="Q149" r:id="rId22"/>
    <hyperlink ref="Q172" r:id="rId23"/>
    <hyperlink ref="Q173" r:id="rId24"/>
    <hyperlink ref="Q171" r:id="rId25" display="Chicago Express"/>
    <hyperlink ref="Q155" r:id="rId26"/>
    <hyperlink ref="Q160" r:id="rId27"/>
    <hyperlink ref="Q161" r:id="rId28"/>
    <hyperlink ref="Q147" r:id="rId29"/>
    <hyperlink ref="Q153" r:id="rId30"/>
    <hyperlink ref="Q162" r:id="rId31"/>
    <hyperlink ref="Q144" r:id="rId32"/>
    <hyperlink ref="Q148" r:id="rId33"/>
    <hyperlink ref="Q156" r:id="rId34"/>
    <hyperlink ref="Q152" r:id="rId35"/>
    <hyperlink ref="Q140" r:id="rId36"/>
    <hyperlink ref="Q145" r:id="rId37"/>
    <hyperlink ref="Q143" r:id="rId38"/>
    <hyperlink ref="Q157" r:id="rId39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Besmer</dc:creator>
  <cp:lastModifiedBy>Mario Witte</cp:lastModifiedBy>
  <dcterms:created xsi:type="dcterms:W3CDTF">2014-06-15T21:52:01Z</dcterms:created>
  <dcterms:modified xsi:type="dcterms:W3CDTF">2015-09-25T18:41:52Z</dcterms:modified>
</cp:coreProperties>
</file>