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15" yWindow="-15" windowWidth="18030" windowHeight="4590" tabRatio="500"/>
  </bookViews>
  <sheets>
    <sheet name="Blatt1" sheetId="1" r:id="rId1"/>
  </sheets>
  <definedNames>
    <definedName name="_xlnm._FilterDatabase" localSheetId="0" hidden="1">Blatt1!$A$1:$AA$155</definedName>
  </definedNames>
  <calcPr calcId="145621"/>
</workbook>
</file>

<file path=xl/calcChain.xml><?xml version="1.0" encoding="utf-8"?>
<calcChain xmlns="http://schemas.openxmlformats.org/spreadsheetml/2006/main">
  <c r="W28" i="1" l="1"/>
  <c r="V28" i="1"/>
  <c r="U28" i="1"/>
  <c r="T28" i="1"/>
  <c r="O28" i="1"/>
  <c r="M28" i="1"/>
  <c r="L28" i="1"/>
  <c r="J28" i="1"/>
  <c r="W88" i="1" l="1"/>
  <c r="V88" i="1"/>
  <c r="U88" i="1"/>
  <c r="T88" i="1"/>
  <c r="O88" i="1"/>
  <c r="M88" i="1"/>
  <c r="L88" i="1"/>
  <c r="J88" i="1"/>
  <c r="W10" i="1" l="1"/>
  <c r="V10" i="1"/>
  <c r="U10" i="1"/>
  <c r="T10" i="1"/>
  <c r="O10" i="1"/>
  <c r="M10" i="1"/>
  <c r="L10" i="1"/>
  <c r="J10" i="1"/>
  <c r="W83" i="1"/>
  <c r="V83" i="1"/>
  <c r="U83" i="1"/>
  <c r="T83" i="1"/>
  <c r="O83" i="1"/>
  <c r="M83" i="1"/>
  <c r="L83" i="1"/>
  <c r="J83" i="1"/>
  <c r="W9" i="1" l="1"/>
  <c r="V9" i="1"/>
  <c r="U9" i="1"/>
  <c r="T9" i="1"/>
  <c r="O9" i="1"/>
  <c r="M9" i="1"/>
  <c r="L9" i="1"/>
  <c r="J9" i="1"/>
  <c r="W97" i="1" l="1"/>
  <c r="V97" i="1"/>
  <c r="U97" i="1"/>
  <c r="T97" i="1"/>
  <c r="O97" i="1"/>
  <c r="M97" i="1"/>
  <c r="L97" i="1"/>
  <c r="J97" i="1"/>
  <c r="W57" i="1"/>
  <c r="V57" i="1"/>
  <c r="U57" i="1"/>
  <c r="T57" i="1"/>
  <c r="O57" i="1"/>
  <c r="M57" i="1"/>
  <c r="L57" i="1"/>
  <c r="J57" i="1"/>
  <c r="W40" i="1" l="1"/>
  <c r="V40" i="1"/>
  <c r="U40" i="1"/>
  <c r="T40" i="1"/>
  <c r="O40" i="1"/>
  <c r="M40" i="1"/>
  <c r="L40" i="1"/>
  <c r="J40" i="1"/>
  <c r="W8" i="1"/>
  <c r="V8" i="1"/>
  <c r="U8" i="1"/>
  <c r="T8" i="1"/>
  <c r="O8" i="1"/>
  <c r="M8" i="1"/>
  <c r="L8" i="1"/>
  <c r="J8" i="1"/>
  <c r="W43" i="1" l="1"/>
  <c r="V43" i="1"/>
  <c r="U43" i="1"/>
  <c r="T43" i="1"/>
  <c r="O43" i="1"/>
  <c r="M43" i="1"/>
  <c r="L43" i="1"/>
  <c r="J43" i="1"/>
  <c r="W15" i="1" l="1"/>
  <c r="V15" i="1"/>
  <c r="U15" i="1"/>
  <c r="T15" i="1"/>
  <c r="O15" i="1"/>
  <c r="M15" i="1"/>
  <c r="L15" i="1"/>
  <c r="J15" i="1"/>
  <c r="W92" i="1" l="1"/>
  <c r="V92" i="1"/>
  <c r="U92" i="1"/>
  <c r="T92" i="1"/>
  <c r="O92" i="1"/>
  <c r="M92" i="1"/>
  <c r="L92" i="1"/>
  <c r="J92" i="1"/>
  <c r="J14" i="1" l="1"/>
  <c r="W14" i="1"/>
  <c r="V14" i="1"/>
  <c r="U14" i="1"/>
  <c r="T14" i="1"/>
  <c r="O14" i="1"/>
  <c r="M14" i="1"/>
  <c r="L14" i="1"/>
  <c r="J16" i="1"/>
  <c r="L16" i="1"/>
  <c r="M16" i="1"/>
  <c r="O16" i="1"/>
  <c r="T16" i="1"/>
  <c r="U16" i="1"/>
  <c r="V16" i="1"/>
  <c r="W16" i="1"/>
  <c r="W12" i="1"/>
  <c r="V12" i="1"/>
  <c r="U12" i="1"/>
  <c r="T12" i="1"/>
  <c r="O12" i="1"/>
  <c r="M12" i="1"/>
  <c r="L12" i="1"/>
  <c r="J12" i="1"/>
  <c r="O87" i="1" l="1"/>
  <c r="X4" i="1" l="1"/>
  <c r="W11" i="1"/>
  <c r="V11" i="1"/>
  <c r="U11" i="1"/>
  <c r="T11" i="1"/>
  <c r="O11" i="1"/>
  <c r="M11" i="1"/>
  <c r="L11" i="1"/>
  <c r="J11" i="1"/>
  <c r="W13" i="1" l="1"/>
  <c r="V13" i="1"/>
  <c r="U13" i="1"/>
  <c r="T13" i="1"/>
  <c r="O13" i="1"/>
  <c r="M13" i="1"/>
  <c r="L13" i="1"/>
  <c r="J13" i="1"/>
  <c r="W74" i="1" l="1"/>
  <c r="V74" i="1"/>
  <c r="U74" i="1"/>
  <c r="T74" i="1"/>
  <c r="W73" i="1"/>
  <c r="V73" i="1"/>
  <c r="U73" i="1"/>
  <c r="T73" i="1"/>
  <c r="W72" i="1"/>
  <c r="V72" i="1"/>
  <c r="U72" i="1"/>
  <c r="T72" i="1"/>
  <c r="W71" i="1"/>
  <c r="V71" i="1"/>
  <c r="U71" i="1"/>
  <c r="T71" i="1"/>
  <c r="W70" i="1"/>
  <c r="V70" i="1"/>
  <c r="U70" i="1"/>
  <c r="T70" i="1"/>
  <c r="W51" i="1" l="1"/>
  <c r="V51" i="1"/>
  <c r="U51" i="1"/>
  <c r="T51" i="1"/>
  <c r="O51" i="1"/>
  <c r="M51" i="1"/>
  <c r="L51" i="1"/>
  <c r="J51" i="1"/>
  <c r="T17" i="1" l="1"/>
  <c r="U17" i="1"/>
  <c r="V17" i="1"/>
  <c r="W17" i="1"/>
  <c r="T18" i="1"/>
  <c r="U18" i="1"/>
  <c r="V18" i="1"/>
  <c r="W18" i="1"/>
  <c r="T59" i="1"/>
  <c r="U59" i="1"/>
  <c r="V59" i="1"/>
  <c r="W59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T25" i="1"/>
  <c r="U25" i="1"/>
  <c r="V25" i="1"/>
  <c r="W25" i="1"/>
  <c r="T26" i="1"/>
  <c r="U26" i="1"/>
  <c r="V26" i="1"/>
  <c r="W26" i="1"/>
  <c r="T27" i="1"/>
  <c r="U27" i="1"/>
  <c r="V27" i="1"/>
  <c r="W27" i="1"/>
  <c r="T29" i="1"/>
  <c r="U29" i="1"/>
  <c r="V29" i="1"/>
  <c r="W29" i="1"/>
  <c r="T30" i="1"/>
  <c r="U30" i="1"/>
  <c r="V30" i="1"/>
  <c r="W30" i="1"/>
  <c r="T170" i="1"/>
  <c r="U170" i="1"/>
  <c r="V170" i="1"/>
  <c r="W170" i="1"/>
  <c r="T31" i="1"/>
  <c r="U31" i="1"/>
  <c r="V31" i="1"/>
  <c r="W31" i="1"/>
  <c r="T32" i="1"/>
  <c r="U32" i="1"/>
  <c r="V32" i="1"/>
  <c r="W32" i="1"/>
  <c r="T33" i="1"/>
  <c r="U33" i="1"/>
  <c r="V33" i="1"/>
  <c r="W33" i="1"/>
  <c r="T34" i="1"/>
  <c r="U34" i="1"/>
  <c r="V34" i="1"/>
  <c r="W34" i="1"/>
  <c r="T35" i="1"/>
  <c r="U35" i="1"/>
  <c r="V35" i="1"/>
  <c r="W35" i="1"/>
  <c r="T36" i="1"/>
  <c r="U36" i="1"/>
  <c r="V36" i="1"/>
  <c r="W36" i="1"/>
  <c r="T37" i="1"/>
  <c r="U37" i="1"/>
  <c r="V37" i="1"/>
  <c r="W37" i="1"/>
  <c r="T38" i="1"/>
  <c r="U38" i="1"/>
  <c r="V38" i="1"/>
  <c r="W38" i="1"/>
  <c r="T41" i="1"/>
  <c r="U41" i="1"/>
  <c r="V41" i="1"/>
  <c r="W41" i="1"/>
  <c r="T42" i="1"/>
  <c r="U42" i="1"/>
  <c r="V42" i="1"/>
  <c r="W42" i="1"/>
  <c r="T44" i="1"/>
  <c r="U44" i="1"/>
  <c r="V44" i="1"/>
  <c r="W44" i="1"/>
  <c r="T54" i="1"/>
  <c r="U54" i="1"/>
  <c r="V54" i="1"/>
  <c r="W54" i="1"/>
  <c r="T55" i="1"/>
  <c r="U55" i="1"/>
  <c r="V55" i="1"/>
  <c r="W55" i="1"/>
  <c r="T52" i="1"/>
  <c r="U52" i="1"/>
  <c r="V52" i="1"/>
  <c r="W52" i="1"/>
  <c r="T45" i="1"/>
  <c r="U45" i="1"/>
  <c r="V45" i="1"/>
  <c r="W45" i="1"/>
  <c r="T46" i="1"/>
  <c r="U46" i="1"/>
  <c r="V46" i="1"/>
  <c r="W46" i="1"/>
  <c r="T53" i="1"/>
  <c r="U53" i="1"/>
  <c r="V53" i="1"/>
  <c r="W53" i="1"/>
  <c r="T47" i="1"/>
  <c r="U47" i="1"/>
  <c r="V47" i="1"/>
  <c r="W47" i="1"/>
  <c r="T62" i="1"/>
  <c r="U62" i="1"/>
  <c r="V62" i="1"/>
  <c r="W62" i="1"/>
  <c r="T48" i="1"/>
  <c r="U48" i="1"/>
  <c r="V48" i="1"/>
  <c r="W48" i="1"/>
  <c r="T56" i="1"/>
  <c r="U56" i="1"/>
  <c r="V56" i="1"/>
  <c r="W56" i="1"/>
  <c r="T156" i="1"/>
  <c r="U156" i="1"/>
  <c r="V156" i="1"/>
  <c r="W156" i="1"/>
  <c r="T58" i="1"/>
  <c r="U58" i="1"/>
  <c r="V58" i="1"/>
  <c r="W58" i="1"/>
  <c r="T49" i="1"/>
  <c r="U49" i="1"/>
  <c r="V49" i="1"/>
  <c r="W49" i="1"/>
  <c r="T61" i="1"/>
  <c r="U61" i="1"/>
  <c r="V61" i="1"/>
  <c r="W61" i="1"/>
  <c r="T50" i="1"/>
  <c r="U50" i="1"/>
  <c r="V50" i="1"/>
  <c r="W50" i="1"/>
  <c r="T63" i="1"/>
  <c r="U63" i="1"/>
  <c r="V63" i="1"/>
  <c r="W63" i="1"/>
  <c r="T60" i="1"/>
  <c r="T65" i="1"/>
  <c r="U65" i="1"/>
  <c r="V65" i="1"/>
  <c r="W65" i="1"/>
  <c r="T64" i="1"/>
  <c r="U64" i="1"/>
  <c r="V64" i="1"/>
  <c r="W64" i="1"/>
  <c r="T66" i="1"/>
  <c r="U66" i="1"/>
  <c r="V66" i="1"/>
  <c r="W66" i="1"/>
  <c r="T67" i="1"/>
  <c r="U67" i="1"/>
  <c r="V67" i="1"/>
  <c r="W67" i="1"/>
  <c r="T164" i="1"/>
  <c r="U164" i="1"/>
  <c r="V164" i="1"/>
  <c r="W164" i="1"/>
  <c r="T171" i="1"/>
  <c r="U171" i="1"/>
  <c r="V171" i="1"/>
  <c r="W171" i="1"/>
  <c r="T98" i="1"/>
  <c r="U98" i="1"/>
  <c r="V98" i="1"/>
  <c r="W98" i="1"/>
  <c r="T165" i="1"/>
  <c r="U165" i="1"/>
  <c r="V165" i="1"/>
  <c r="W165" i="1"/>
  <c r="T68" i="1"/>
  <c r="U68" i="1"/>
  <c r="V68" i="1"/>
  <c r="W68" i="1"/>
  <c r="T69" i="1"/>
  <c r="U69" i="1"/>
  <c r="V69" i="1"/>
  <c r="W69" i="1"/>
  <c r="T75" i="1"/>
  <c r="U75" i="1"/>
  <c r="V75" i="1"/>
  <c r="W75" i="1"/>
  <c r="T76" i="1"/>
  <c r="U76" i="1"/>
  <c r="V76" i="1"/>
  <c r="W76" i="1"/>
  <c r="T77" i="1"/>
  <c r="U77" i="1"/>
  <c r="V77" i="1"/>
  <c r="W77" i="1"/>
  <c r="T78" i="1"/>
  <c r="U78" i="1"/>
  <c r="V78" i="1"/>
  <c r="W78" i="1"/>
  <c r="T86" i="1"/>
  <c r="U86" i="1"/>
  <c r="V86" i="1"/>
  <c r="W86" i="1"/>
  <c r="T87" i="1"/>
  <c r="U87" i="1"/>
  <c r="V87" i="1"/>
  <c r="W87" i="1"/>
  <c r="T79" i="1"/>
  <c r="U79" i="1"/>
  <c r="V79" i="1"/>
  <c r="W79" i="1"/>
  <c r="T89" i="1"/>
  <c r="U89" i="1"/>
  <c r="V89" i="1"/>
  <c r="W89" i="1"/>
  <c r="T90" i="1"/>
  <c r="U90" i="1"/>
  <c r="V90" i="1"/>
  <c r="W90" i="1"/>
  <c r="T80" i="1"/>
  <c r="U80" i="1"/>
  <c r="V80" i="1"/>
  <c r="W80" i="1"/>
  <c r="T91" i="1"/>
  <c r="U91" i="1"/>
  <c r="V91" i="1"/>
  <c r="W91" i="1"/>
  <c r="T81" i="1"/>
  <c r="U81" i="1"/>
  <c r="V81" i="1"/>
  <c r="W81" i="1"/>
  <c r="T96" i="1"/>
  <c r="U96" i="1"/>
  <c r="V96" i="1"/>
  <c r="W96" i="1"/>
  <c r="T95" i="1"/>
  <c r="U95" i="1"/>
  <c r="V95" i="1"/>
  <c r="W95" i="1"/>
  <c r="T82" i="1"/>
  <c r="U82" i="1"/>
  <c r="V82" i="1"/>
  <c r="W82" i="1"/>
  <c r="T94" i="1"/>
  <c r="U94" i="1"/>
  <c r="V94" i="1"/>
  <c r="W94" i="1"/>
  <c r="T99" i="1"/>
  <c r="U99" i="1"/>
  <c r="V99" i="1"/>
  <c r="W99" i="1"/>
  <c r="T100" i="1"/>
  <c r="U100" i="1"/>
  <c r="V100" i="1"/>
  <c r="W100" i="1"/>
  <c r="T101" i="1"/>
  <c r="U101" i="1"/>
  <c r="V101" i="1"/>
  <c r="W101" i="1"/>
  <c r="T93" i="1"/>
  <c r="U93" i="1"/>
  <c r="V93" i="1"/>
  <c r="W93" i="1"/>
  <c r="T84" i="1"/>
  <c r="U84" i="1"/>
  <c r="V84" i="1"/>
  <c r="W84" i="1"/>
  <c r="T102" i="1"/>
  <c r="U102" i="1"/>
  <c r="V102" i="1"/>
  <c r="W102" i="1"/>
  <c r="T103" i="1"/>
  <c r="U103" i="1"/>
  <c r="V103" i="1"/>
  <c r="W103" i="1"/>
  <c r="T104" i="1"/>
  <c r="U104" i="1"/>
  <c r="V104" i="1"/>
  <c r="W104" i="1"/>
  <c r="T105" i="1"/>
  <c r="U105" i="1"/>
  <c r="V105" i="1"/>
  <c r="W105" i="1"/>
  <c r="T106" i="1"/>
  <c r="U106" i="1"/>
  <c r="V106" i="1"/>
  <c r="W106" i="1"/>
  <c r="T107" i="1"/>
  <c r="U107" i="1"/>
  <c r="V107" i="1"/>
  <c r="W107" i="1"/>
  <c r="T108" i="1"/>
  <c r="U108" i="1"/>
  <c r="V108" i="1"/>
  <c r="W108" i="1"/>
  <c r="T109" i="1"/>
  <c r="U109" i="1"/>
  <c r="V109" i="1"/>
  <c r="W109" i="1"/>
  <c r="T110" i="1"/>
  <c r="U110" i="1"/>
  <c r="V110" i="1"/>
  <c r="W110" i="1"/>
  <c r="T111" i="1"/>
  <c r="U111" i="1"/>
  <c r="V111" i="1"/>
  <c r="W111" i="1"/>
  <c r="T112" i="1"/>
  <c r="U112" i="1"/>
  <c r="V112" i="1"/>
  <c r="W112" i="1"/>
  <c r="T113" i="1"/>
  <c r="U113" i="1"/>
  <c r="V113" i="1"/>
  <c r="W113" i="1"/>
  <c r="T114" i="1"/>
  <c r="U114" i="1"/>
  <c r="V114" i="1"/>
  <c r="W114" i="1"/>
  <c r="T115" i="1"/>
  <c r="U115" i="1"/>
  <c r="V115" i="1"/>
  <c r="W115" i="1"/>
  <c r="T116" i="1"/>
  <c r="U116" i="1"/>
  <c r="V116" i="1"/>
  <c r="W116" i="1"/>
  <c r="T117" i="1"/>
  <c r="U117" i="1"/>
  <c r="V117" i="1"/>
  <c r="W117" i="1"/>
  <c r="T118" i="1"/>
  <c r="U118" i="1"/>
  <c r="V118" i="1"/>
  <c r="W118" i="1"/>
  <c r="T119" i="1"/>
  <c r="U119" i="1"/>
  <c r="V119" i="1"/>
  <c r="W119" i="1"/>
  <c r="T120" i="1"/>
  <c r="U120" i="1"/>
  <c r="V120" i="1"/>
  <c r="W120" i="1"/>
  <c r="T121" i="1"/>
  <c r="U121" i="1"/>
  <c r="V121" i="1"/>
  <c r="W121" i="1"/>
  <c r="T122" i="1"/>
  <c r="U122" i="1"/>
  <c r="V122" i="1"/>
  <c r="W122" i="1"/>
  <c r="T123" i="1"/>
  <c r="U123" i="1"/>
  <c r="V123" i="1"/>
  <c r="W123" i="1"/>
  <c r="T124" i="1"/>
  <c r="U124" i="1"/>
  <c r="V124" i="1"/>
  <c r="W124" i="1"/>
  <c r="T125" i="1"/>
  <c r="U125" i="1"/>
  <c r="V125" i="1"/>
  <c r="W125" i="1"/>
  <c r="T126" i="1"/>
  <c r="U126" i="1"/>
  <c r="V126" i="1"/>
  <c r="W126" i="1"/>
  <c r="T127" i="1"/>
  <c r="U127" i="1"/>
  <c r="V127" i="1"/>
  <c r="W127" i="1"/>
  <c r="T128" i="1"/>
  <c r="U128" i="1"/>
  <c r="V128" i="1"/>
  <c r="W128" i="1"/>
  <c r="T129" i="1"/>
  <c r="U129" i="1"/>
  <c r="V129" i="1"/>
  <c r="W129" i="1"/>
  <c r="T130" i="1"/>
  <c r="U130" i="1"/>
  <c r="V130" i="1"/>
  <c r="W130" i="1"/>
  <c r="T131" i="1"/>
  <c r="U131" i="1"/>
  <c r="V131" i="1"/>
  <c r="W131" i="1"/>
  <c r="T132" i="1"/>
  <c r="U132" i="1"/>
  <c r="V132" i="1"/>
  <c r="W132" i="1"/>
  <c r="T133" i="1"/>
  <c r="U133" i="1"/>
  <c r="V133" i="1"/>
  <c r="W133" i="1"/>
  <c r="T134" i="1"/>
  <c r="U134" i="1"/>
  <c r="V134" i="1"/>
  <c r="W134" i="1"/>
  <c r="T135" i="1"/>
  <c r="U135" i="1"/>
  <c r="V135" i="1"/>
  <c r="W135" i="1"/>
  <c r="T136" i="1"/>
  <c r="U136" i="1"/>
  <c r="V136" i="1"/>
  <c r="W136" i="1"/>
  <c r="T137" i="1"/>
  <c r="U137" i="1"/>
  <c r="V137" i="1"/>
  <c r="W137" i="1"/>
  <c r="T138" i="1"/>
  <c r="U138" i="1"/>
  <c r="V138" i="1"/>
  <c r="W138" i="1"/>
  <c r="T139" i="1"/>
  <c r="U139" i="1"/>
  <c r="V139" i="1"/>
  <c r="W139" i="1"/>
  <c r="T140" i="1"/>
  <c r="U140" i="1"/>
  <c r="V140" i="1"/>
  <c r="W140" i="1"/>
  <c r="T141" i="1"/>
  <c r="U141" i="1"/>
  <c r="V141" i="1"/>
  <c r="W141" i="1"/>
  <c r="T142" i="1"/>
  <c r="U142" i="1"/>
  <c r="V142" i="1"/>
  <c r="W142" i="1"/>
  <c r="T143" i="1"/>
  <c r="U143" i="1"/>
  <c r="V143" i="1"/>
  <c r="W143" i="1"/>
  <c r="T144" i="1"/>
  <c r="U144" i="1"/>
  <c r="V144" i="1"/>
  <c r="W144" i="1"/>
  <c r="T145" i="1"/>
  <c r="U145" i="1"/>
  <c r="V145" i="1"/>
  <c r="W145" i="1"/>
  <c r="T146" i="1"/>
  <c r="U146" i="1"/>
  <c r="V146" i="1"/>
  <c r="W146" i="1"/>
  <c r="T147" i="1"/>
  <c r="U147" i="1"/>
  <c r="V147" i="1"/>
  <c r="W147" i="1"/>
  <c r="T148" i="1"/>
  <c r="U148" i="1"/>
  <c r="V148" i="1"/>
  <c r="W148" i="1"/>
  <c r="T149" i="1"/>
  <c r="U149" i="1"/>
  <c r="V149" i="1"/>
  <c r="W149" i="1"/>
  <c r="T150" i="1"/>
  <c r="U150" i="1"/>
  <c r="V150" i="1"/>
  <c r="W150" i="1"/>
  <c r="T151" i="1"/>
  <c r="U151" i="1"/>
  <c r="V151" i="1"/>
  <c r="W151" i="1"/>
  <c r="T152" i="1"/>
  <c r="U152" i="1"/>
  <c r="V152" i="1"/>
  <c r="W152" i="1"/>
  <c r="T153" i="1"/>
  <c r="U153" i="1"/>
  <c r="V153" i="1"/>
  <c r="W153" i="1"/>
  <c r="T154" i="1"/>
  <c r="U154" i="1"/>
  <c r="V154" i="1"/>
  <c r="W154" i="1"/>
  <c r="T155" i="1"/>
  <c r="U155" i="1"/>
  <c r="V155" i="1"/>
  <c r="W155" i="1"/>
  <c r="T157" i="1"/>
  <c r="U157" i="1"/>
  <c r="V157" i="1"/>
  <c r="W157" i="1"/>
  <c r="T158" i="1"/>
  <c r="U158" i="1"/>
  <c r="V158" i="1"/>
  <c r="W158" i="1"/>
  <c r="T159" i="1"/>
  <c r="U159" i="1"/>
  <c r="V159" i="1"/>
  <c r="W159" i="1"/>
  <c r="T160" i="1"/>
  <c r="U160" i="1"/>
  <c r="V160" i="1"/>
  <c r="W160" i="1"/>
  <c r="T161" i="1"/>
  <c r="U161" i="1"/>
  <c r="V161" i="1"/>
  <c r="W161" i="1"/>
  <c r="T39" i="1"/>
  <c r="U39" i="1"/>
  <c r="V39" i="1"/>
  <c r="W39" i="1"/>
  <c r="T162" i="1"/>
  <c r="U162" i="1"/>
  <c r="V162" i="1"/>
  <c r="W162" i="1"/>
  <c r="T163" i="1"/>
  <c r="U163" i="1"/>
  <c r="V163" i="1"/>
  <c r="W163" i="1"/>
  <c r="T166" i="1"/>
  <c r="U166" i="1"/>
  <c r="V166" i="1"/>
  <c r="W166" i="1"/>
  <c r="T167" i="1"/>
  <c r="U167" i="1"/>
  <c r="V167" i="1"/>
  <c r="W167" i="1"/>
  <c r="T168" i="1"/>
  <c r="U168" i="1"/>
  <c r="V168" i="1"/>
  <c r="W168" i="1"/>
  <c r="T169" i="1"/>
  <c r="U169" i="1"/>
  <c r="V169" i="1"/>
  <c r="W169" i="1"/>
  <c r="T5" i="1" l="1"/>
  <c r="O66" i="1"/>
  <c r="M66" i="1"/>
  <c r="L66" i="1"/>
  <c r="J66" i="1"/>
  <c r="M87" i="1"/>
  <c r="L87" i="1"/>
  <c r="J87" i="1"/>
  <c r="O21" i="1" l="1"/>
  <c r="M21" i="1"/>
  <c r="L21" i="1"/>
  <c r="J21" i="1"/>
  <c r="X6" i="1" l="1"/>
  <c r="X3" i="1"/>
  <c r="X5" i="1"/>
  <c r="O17" i="1"/>
  <c r="M17" i="1"/>
  <c r="L17" i="1"/>
  <c r="J17" i="1"/>
  <c r="J169" i="1" l="1"/>
  <c r="J168" i="1"/>
  <c r="J167" i="1"/>
  <c r="J166" i="1"/>
  <c r="J163" i="1"/>
  <c r="J162" i="1"/>
  <c r="J39" i="1"/>
  <c r="J161" i="1"/>
  <c r="J160" i="1"/>
  <c r="J159" i="1"/>
  <c r="J158" i="1"/>
  <c r="J157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84" i="1"/>
  <c r="J93" i="1"/>
  <c r="J101" i="1"/>
  <c r="J100" i="1"/>
  <c r="J99" i="1"/>
  <c r="J94" i="1"/>
  <c r="J82" i="1"/>
  <c r="J95" i="1"/>
  <c r="J96" i="1"/>
  <c r="J81" i="1"/>
  <c r="J91" i="1"/>
  <c r="J80" i="1"/>
  <c r="J90" i="1"/>
  <c r="J89" i="1"/>
  <c r="J79" i="1"/>
  <c r="J86" i="1"/>
  <c r="J78" i="1"/>
  <c r="J77" i="1"/>
  <c r="J76" i="1"/>
  <c r="J75" i="1"/>
  <c r="J74" i="1"/>
  <c r="J73" i="1"/>
  <c r="J72" i="1"/>
  <c r="J71" i="1"/>
  <c r="J69" i="1"/>
  <c r="J165" i="1"/>
  <c r="J98" i="1"/>
  <c r="J171" i="1"/>
  <c r="J164" i="1"/>
  <c r="J70" i="1"/>
  <c r="J67" i="1"/>
  <c r="J68" i="1"/>
  <c r="J50" i="1"/>
  <c r="J61" i="1"/>
  <c r="J49" i="1"/>
  <c r="J58" i="1"/>
  <c r="J156" i="1"/>
  <c r="J56" i="1"/>
  <c r="J48" i="1"/>
  <c r="J63" i="1"/>
  <c r="J62" i="1"/>
  <c r="J47" i="1"/>
  <c r="J53" i="1"/>
  <c r="J46" i="1"/>
  <c r="J45" i="1"/>
  <c r="J52" i="1"/>
  <c r="J55" i="1"/>
  <c r="J54" i="1"/>
  <c r="J44" i="1"/>
  <c r="J42" i="1"/>
  <c r="J41" i="1"/>
  <c r="J60" i="1"/>
  <c r="J38" i="1"/>
  <c r="J37" i="1"/>
  <c r="J36" i="1"/>
  <c r="J35" i="1"/>
  <c r="J34" i="1"/>
  <c r="J33" i="1"/>
  <c r="J32" i="1"/>
  <c r="J31" i="1"/>
  <c r="J170" i="1"/>
  <c r="J30" i="1"/>
  <c r="J29" i="1"/>
  <c r="J27" i="1"/>
  <c r="J26" i="1"/>
  <c r="J64" i="1"/>
  <c r="J25" i="1"/>
  <c r="J65" i="1"/>
  <c r="J24" i="1"/>
  <c r="J23" i="1"/>
  <c r="J22" i="1"/>
  <c r="J20" i="1"/>
  <c r="J19" i="1"/>
  <c r="J59" i="1"/>
  <c r="J18" i="1"/>
  <c r="L169" i="1"/>
  <c r="L168" i="1"/>
  <c r="L167" i="1"/>
  <c r="L166" i="1"/>
  <c r="L163" i="1"/>
  <c r="L162" i="1"/>
  <c r="L39" i="1"/>
  <c r="L161" i="1"/>
  <c r="L160" i="1"/>
  <c r="L159" i="1"/>
  <c r="L158" i="1"/>
  <c r="L157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84" i="1"/>
  <c r="L93" i="1"/>
  <c r="L101" i="1"/>
  <c r="L100" i="1"/>
  <c r="L99" i="1"/>
  <c r="L94" i="1"/>
  <c r="L82" i="1"/>
  <c r="L95" i="1"/>
  <c r="L96" i="1"/>
  <c r="L81" i="1"/>
  <c r="L91" i="1"/>
  <c r="L80" i="1"/>
  <c r="L90" i="1"/>
  <c r="L89" i="1"/>
  <c r="L79" i="1"/>
  <c r="L86" i="1"/>
  <c r="L78" i="1"/>
  <c r="L77" i="1"/>
  <c r="L76" i="1"/>
  <c r="L75" i="1"/>
  <c r="L74" i="1"/>
  <c r="L73" i="1"/>
  <c r="L72" i="1"/>
  <c r="L71" i="1"/>
  <c r="L69" i="1"/>
  <c r="L165" i="1"/>
  <c r="L98" i="1"/>
  <c r="L171" i="1"/>
  <c r="L164" i="1"/>
  <c r="L70" i="1"/>
  <c r="L67" i="1"/>
  <c r="L68" i="1"/>
  <c r="L50" i="1"/>
  <c r="L61" i="1"/>
  <c r="L49" i="1"/>
  <c r="L58" i="1"/>
  <c r="L156" i="1"/>
  <c r="L56" i="1"/>
  <c r="L48" i="1"/>
  <c r="L63" i="1"/>
  <c r="L62" i="1"/>
  <c r="L47" i="1"/>
  <c r="L53" i="1"/>
  <c r="L46" i="1"/>
  <c r="L45" i="1"/>
  <c r="L52" i="1"/>
  <c r="L55" i="1"/>
  <c r="L54" i="1"/>
  <c r="L44" i="1"/>
  <c r="L42" i="1"/>
  <c r="L41" i="1"/>
  <c r="L60" i="1"/>
  <c r="L38" i="1"/>
  <c r="L37" i="1"/>
  <c r="L36" i="1"/>
  <c r="L35" i="1"/>
  <c r="L34" i="1"/>
  <c r="L33" i="1"/>
  <c r="L32" i="1"/>
  <c r="L31" i="1"/>
  <c r="L170" i="1"/>
  <c r="L30" i="1"/>
  <c r="L29" i="1"/>
  <c r="L27" i="1"/>
  <c r="L26" i="1"/>
  <c r="L64" i="1"/>
  <c r="L25" i="1"/>
  <c r="L65" i="1"/>
  <c r="L24" i="1"/>
  <c r="L23" i="1"/>
  <c r="L22" i="1"/>
  <c r="L20" i="1"/>
  <c r="L19" i="1"/>
  <c r="L59" i="1"/>
  <c r="L18" i="1"/>
  <c r="M169" i="1"/>
  <c r="M168" i="1"/>
  <c r="M167" i="1"/>
  <c r="M166" i="1"/>
  <c r="M163" i="1"/>
  <c r="M162" i="1"/>
  <c r="M39" i="1"/>
  <c r="M161" i="1"/>
  <c r="M160" i="1"/>
  <c r="M159" i="1"/>
  <c r="M158" i="1"/>
  <c r="M157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84" i="1"/>
  <c r="M93" i="1"/>
  <c r="M101" i="1"/>
  <c r="M100" i="1"/>
  <c r="M99" i="1"/>
  <c r="M94" i="1"/>
  <c r="M82" i="1"/>
  <c r="M95" i="1"/>
  <c r="M96" i="1"/>
  <c r="M81" i="1"/>
  <c r="M91" i="1"/>
  <c r="M80" i="1"/>
  <c r="M90" i="1"/>
  <c r="M89" i="1"/>
  <c r="M79" i="1"/>
  <c r="M86" i="1"/>
  <c r="M78" i="1"/>
  <c r="M77" i="1"/>
  <c r="M76" i="1"/>
  <c r="M75" i="1"/>
  <c r="M74" i="1"/>
  <c r="M73" i="1"/>
  <c r="M72" i="1"/>
  <c r="M71" i="1"/>
  <c r="M69" i="1"/>
  <c r="M165" i="1"/>
  <c r="M98" i="1"/>
  <c r="M171" i="1"/>
  <c r="M164" i="1"/>
  <c r="M70" i="1"/>
  <c r="M67" i="1"/>
  <c r="M68" i="1"/>
  <c r="M50" i="1"/>
  <c r="M61" i="1"/>
  <c r="M49" i="1"/>
  <c r="M58" i="1"/>
  <c r="M156" i="1"/>
  <c r="M56" i="1"/>
  <c r="M48" i="1"/>
  <c r="M63" i="1"/>
  <c r="M62" i="1"/>
  <c r="M47" i="1"/>
  <c r="M53" i="1"/>
  <c r="M46" i="1"/>
  <c r="M45" i="1"/>
  <c r="M52" i="1"/>
  <c r="M55" i="1"/>
  <c r="M54" i="1"/>
  <c r="M44" i="1"/>
  <c r="M42" i="1"/>
  <c r="M41" i="1"/>
  <c r="M60" i="1"/>
  <c r="M38" i="1"/>
  <c r="M37" i="1"/>
  <c r="M36" i="1"/>
  <c r="M35" i="1"/>
  <c r="M34" i="1"/>
  <c r="M33" i="1"/>
  <c r="M32" i="1"/>
  <c r="M31" i="1"/>
  <c r="M170" i="1"/>
  <c r="M30" i="1"/>
  <c r="M29" i="1"/>
  <c r="M27" i="1"/>
  <c r="M26" i="1"/>
  <c r="M64" i="1"/>
  <c r="M25" i="1"/>
  <c r="M65" i="1"/>
  <c r="M24" i="1"/>
  <c r="M23" i="1"/>
  <c r="M22" i="1"/>
  <c r="M20" i="1"/>
  <c r="M19" i="1"/>
  <c r="M59" i="1"/>
  <c r="M18" i="1"/>
  <c r="O167" i="1"/>
  <c r="O166" i="1"/>
  <c r="O163" i="1"/>
  <c r="O162" i="1"/>
  <c r="O39" i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84" i="1"/>
  <c r="O93" i="1"/>
  <c r="O101" i="1"/>
  <c r="O100" i="1"/>
  <c r="O99" i="1"/>
  <c r="O94" i="1"/>
  <c r="O82" i="1"/>
  <c r="O95" i="1"/>
  <c r="O96" i="1"/>
  <c r="O81" i="1"/>
  <c r="O91" i="1"/>
  <c r="O80" i="1"/>
  <c r="O90" i="1"/>
  <c r="O89" i="1"/>
  <c r="O79" i="1"/>
  <c r="O86" i="1"/>
  <c r="O78" i="1"/>
  <c r="O77" i="1"/>
  <c r="O76" i="1"/>
  <c r="O75" i="1"/>
  <c r="O74" i="1"/>
  <c r="O73" i="1"/>
  <c r="O72" i="1"/>
  <c r="O71" i="1"/>
  <c r="O69" i="1"/>
  <c r="O165" i="1"/>
  <c r="O98" i="1"/>
  <c r="O171" i="1"/>
  <c r="O164" i="1"/>
  <c r="O70" i="1"/>
  <c r="O67" i="1"/>
  <c r="O68" i="1"/>
  <c r="O50" i="1"/>
  <c r="O61" i="1"/>
  <c r="O49" i="1"/>
  <c r="O58" i="1"/>
  <c r="O156" i="1"/>
  <c r="O56" i="1"/>
  <c r="O48" i="1"/>
  <c r="O63" i="1"/>
  <c r="O62" i="1"/>
  <c r="O47" i="1"/>
  <c r="O53" i="1"/>
  <c r="O46" i="1"/>
  <c r="O45" i="1"/>
  <c r="O52" i="1"/>
  <c r="O55" i="1"/>
  <c r="O54" i="1"/>
  <c r="O44" i="1"/>
  <c r="O42" i="1"/>
  <c r="O41" i="1"/>
  <c r="O60" i="1"/>
  <c r="O38" i="1"/>
  <c r="O37" i="1"/>
  <c r="O36" i="1"/>
  <c r="O35" i="1"/>
  <c r="O34" i="1"/>
  <c r="O33" i="1"/>
  <c r="O32" i="1"/>
  <c r="O31" i="1"/>
  <c r="O170" i="1"/>
  <c r="O29" i="1"/>
  <c r="O27" i="1"/>
  <c r="O26" i="1"/>
  <c r="O64" i="1"/>
  <c r="O25" i="1"/>
  <c r="O65" i="1"/>
  <c r="O24" i="1"/>
  <c r="O23" i="1"/>
  <c r="O22" i="1"/>
  <c r="O20" i="1"/>
  <c r="O19" i="1"/>
  <c r="O59" i="1"/>
  <c r="O18" i="1"/>
  <c r="O168" i="1"/>
  <c r="W172" i="1"/>
  <c r="W3" i="1" l="1"/>
  <c r="V3" i="1"/>
  <c r="U3" i="1"/>
  <c r="O5" i="1"/>
  <c r="M3" i="1"/>
  <c r="L3" i="1"/>
  <c r="J3" i="1"/>
  <c r="T3" i="1"/>
  <c r="M6" i="1"/>
  <c r="W5" i="1"/>
  <c r="L6" i="1"/>
  <c r="J6" i="1"/>
  <c r="U5" i="1"/>
  <c r="O3" i="1"/>
  <c r="M4" i="1"/>
  <c r="L4" i="1"/>
  <c r="J4" i="1"/>
  <c r="J5" i="1"/>
  <c r="M5" i="1"/>
  <c r="L5" i="1"/>
  <c r="W4" i="1"/>
  <c r="W6" i="1"/>
  <c r="V5" i="1"/>
  <c r="U4" i="1"/>
  <c r="U6" i="1"/>
  <c r="T4" i="1"/>
  <c r="T6" i="1"/>
  <c r="V4" i="1"/>
  <c r="O30" i="1"/>
  <c r="O4" i="1" s="1"/>
  <c r="V6" i="1" l="1"/>
  <c r="O6" i="1"/>
  <c r="O169" i="1"/>
</calcChain>
</file>

<file path=xl/sharedStrings.xml><?xml version="1.0" encoding="utf-8"?>
<sst xmlns="http://schemas.openxmlformats.org/spreadsheetml/2006/main" count="930" uniqueCount="386">
  <si>
    <t>Besitzer</t>
  </si>
  <si>
    <t>Bestätigt</t>
  </si>
  <si>
    <t>Geliefert</t>
  </si>
  <si>
    <t>Produktion ab</t>
  </si>
  <si>
    <t>Transport ab</t>
  </si>
  <si>
    <t>in Planung ab</t>
  </si>
  <si>
    <t>DiversifiedOne</t>
  </si>
  <si>
    <t>USA !!!</t>
  </si>
  <si>
    <t>Dezember</t>
  </si>
  <si>
    <t>VIN</t>
  </si>
  <si>
    <t>523xx</t>
  </si>
  <si>
    <t>49xxx</t>
  </si>
  <si>
    <t>513xx</t>
  </si>
  <si>
    <t>Wochen nach</t>
  </si>
  <si>
    <t>Best</t>
  </si>
  <si>
    <t>Prod</t>
  </si>
  <si>
    <t>Trans</t>
  </si>
  <si>
    <t>452xx</t>
  </si>
  <si>
    <t>Tachy</t>
  </si>
  <si>
    <t>Ende Nov.</t>
  </si>
  <si>
    <t>553xx</t>
  </si>
  <si>
    <t>575xx</t>
  </si>
  <si>
    <t>481xx</t>
  </si>
  <si>
    <t>E-Driver (CH)</t>
  </si>
  <si>
    <t>Hiperdino (CH)</t>
  </si>
  <si>
    <t>stromair (CH)</t>
  </si>
  <si>
    <t>55xxx</t>
  </si>
  <si>
    <t>5320x</t>
  </si>
  <si>
    <t>455xx</t>
  </si>
  <si>
    <t>590xx</t>
  </si>
  <si>
    <t>52xxx</t>
  </si>
  <si>
    <t>marcel (CH)</t>
  </si>
  <si>
    <t>November</t>
  </si>
  <si>
    <t>gec (CH)</t>
  </si>
  <si>
    <t>P85+ (CH)</t>
  </si>
  <si>
    <t>spinecho (D)</t>
  </si>
  <si>
    <t>LaoKi (D)</t>
  </si>
  <si>
    <t>blueflyer (CH)</t>
  </si>
  <si>
    <t>März</t>
  </si>
  <si>
    <t>556xx</t>
  </si>
  <si>
    <t>589xx</t>
  </si>
  <si>
    <t>opto (CH)</t>
  </si>
  <si>
    <t>P85D</t>
  </si>
  <si>
    <t>MWsatwareAG (D)</t>
  </si>
  <si>
    <t>venomtoxic (D)</t>
  </si>
  <si>
    <t>Piccolimini (CH)</t>
  </si>
  <si>
    <t>Rudi L. (D)</t>
  </si>
  <si>
    <t>toptecspezi (D)</t>
  </si>
  <si>
    <t>totobär (D)</t>
  </si>
  <si>
    <t>Claudio (CH)</t>
  </si>
  <si>
    <t>spinatcruiser (D)</t>
  </si>
  <si>
    <t>TArZahn (D)</t>
  </si>
  <si>
    <t>ELMO (D)</t>
  </si>
  <si>
    <t>Steff_40 (D)</t>
  </si>
  <si>
    <t>Martin999 (A)</t>
  </si>
  <si>
    <t>snooper77 (CH)</t>
  </si>
  <si>
    <t>psimeon (CH)</t>
  </si>
  <si>
    <t>JohnHenry (D)</t>
  </si>
  <si>
    <t>huma591 (D)</t>
  </si>
  <si>
    <t>raffiniert (CH)</t>
  </si>
  <si>
    <t>MKraus2017 (D)</t>
  </si>
  <si>
    <t>fantasya (CH)</t>
  </si>
  <si>
    <t>P1800es (CH)</t>
  </si>
  <si>
    <t>patrickCH (CH)</t>
  </si>
  <si>
    <t>April</t>
  </si>
  <si>
    <t>RAM (D)</t>
  </si>
  <si>
    <t>MichaMeier (D)</t>
  </si>
  <si>
    <t>Vorberei- tung</t>
  </si>
  <si>
    <t>Vorb</t>
  </si>
  <si>
    <t>warden_clyffe (D)</t>
  </si>
  <si>
    <t>369xx</t>
  </si>
  <si>
    <t>frommi2 (D)</t>
  </si>
  <si>
    <t>acpacpacp (A)</t>
  </si>
  <si>
    <t>Ende Feb.</t>
  </si>
  <si>
    <t>Rheinhesse</t>
  </si>
  <si>
    <t>evtl. falsche Daten</t>
  </si>
  <si>
    <t>Anfang Dez.</t>
  </si>
  <si>
    <t>Wunschtermin Tachy Dezember</t>
  </si>
  <si>
    <t>tripleP (CH)</t>
  </si>
  <si>
    <t>Ende März</t>
  </si>
  <si>
    <t>AndiJM (D)</t>
  </si>
  <si>
    <t>skip (D)</t>
  </si>
  <si>
    <t>Wunschtermin dphidt Dezember</t>
  </si>
  <si>
    <t>46&amp;2 (CH)</t>
  </si>
  <si>
    <t>577xx</t>
  </si>
  <si>
    <t>EV-1 (A)</t>
  </si>
  <si>
    <t>Farbwechsel ein Monat nach Bestellung am 5.5.</t>
  </si>
  <si>
    <t>Plantermin</t>
  </si>
  <si>
    <t>Ende April</t>
  </si>
  <si>
    <t>S85D</t>
  </si>
  <si>
    <t>lasa (CH)</t>
  </si>
  <si>
    <t>teslafriese (D)</t>
  </si>
  <si>
    <t>53xxx</t>
  </si>
  <si>
    <t>P85</t>
  </si>
  <si>
    <t>S85</t>
  </si>
  <si>
    <t>Mai</t>
  </si>
  <si>
    <t>erste Lieferprognose</t>
  </si>
  <si>
    <t>aktuelle Liefer- prognose</t>
  </si>
  <si>
    <t>Ende Dez.</t>
  </si>
  <si>
    <t>Juni</t>
  </si>
  <si>
    <t>Februar</t>
  </si>
  <si>
    <t>Ende Okt.</t>
  </si>
  <si>
    <t>Anfang Okt.</t>
  </si>
  <si>
    <t>Itreasure (D)</t>
  </si>
  <si>
    <t>jiri (CH)</t>
  </si>
  <si>
    <t>ulki13 (D)</t>
  </si>
  <si>
    <t>dphidt (D)</t>
  </si>
  <si>
    <t>Sfeele (D)</t>
  </si>
  <si>
    <t>aloisius (D)</t>
  </si>
  <si>
    <t>zappa (D)</t>
  </si>
  <si>
    <t>snooper77 (CH) #2</t>
  </si>
  <si>
    <t>Mitte April</t>
  </si>
  <si>
    <t>Mitte Dez.</t>
  </si>
  <si>
    <t>yellow (D)</t>
  </si>
  <si>
    <t>gerstra (D)</t>
  </si>
  <si>
    <t>k11 (D)</t>
  </si>
  <si>
    <t>Andi_E (D)</t>
  </si>
  <si>
    <t>Measureman (D)</t>
  </si>
  <si>
    <t>Sucseeker (D)</t>
  </si>
  <si>
    <t>hanse62 (A)</t>
  </si>
  <si>
    <t>TeeKay (D)</t>
  </si>
  <si>
    <t>ctr (D)</t>
  </si>
  <si>
    <t>Tesla Testosteron (D)</t>
  </si>
  <si>
    <t>Copyright (CH)</t>
  </si>
  <si>
    <t>Laserfreak (D)</t>
  </si>
  <si>
    <t>Great Cornholio (D)</t>
  </si>
  <si>
    <t>teki (A)</t>
  </si>
  <si>
    <t>Ralf Wagner (D)</t>
  </si>
  <si>
    <t>sreveg (D)</t>
  </si>
  <si>
    <t>tux (D)</t>
  </si>
  <si>
    <t>shunty (D)</t>
  </si>
  <si>
    <t>GregorD123 (D)</t>
  </si>
  <si>
    <t>Genussfahrer (D)</t>
  </si>
  <si>
    <t>blackline (A)</t>
  </si>
  <si>
    <t>wonko (D)</t>
  </si>
  <si>
    <t>liftboy (D)</t>
  </si>
  <si>
    <t>MichaEL (D)</t>
  </si>
  <si>
    <t>Healey (A)</t>
  </si>
  <si>
    <t>stw (D)</t>
  </si>
  <si>
    <t>tomschy (A)</t>
  </si>
  <si>
    <t>architektenchaos (D)</t>
  </si>
  <si>
    <t>teslameister</t>
  </si>
  <si>
    <t>672xx</t>
  </si>
  <si>
    <t>67xxx</t>
  </si>
  <si>
    <t>v93736</t>
  </si>
  <si>
    <t>EV_de (D)</t>
  </si>
  <si>
    <t>P85+</t>
  </si>
  <si>
    <t>newchie</t>
  </si>
  <si>
    <t>Produktions dauer (Tage)</t>
  </si>
  <si>
    <t>677xx</t>
  </si>
  <si>
    <t>676xx</t>
  </si>
  <si>
    <t>680xx</t>
  </si>
  <si>
    <t>kbrandes (D)</t>
  </si>
  <si>
    <t>ensor (D)</t>
  </si>
  <si>
    <t>679xx</t>
  </si>
  <si>
    <t>Mitte Dezember</t>
  </si>
  <si>
    <t>HJF (CH)</t>
  </si>
  <si>
    <t>646xx</t>
  </si>
  <si>
    <t>685xx</t>
  </si>
  <si>
    <t>653xx</t>
  </si>
  <si>
    <t>ECO1 (A)</t>
  </si>
  <si>
    <t>Checkcaptain (D)</t>
  </si>
  <si>
    <t>Kuba  (D)</t>
  </si>
  <si>
    <t>Fjack (D)</t>
  </si>
  <si>
    <t>S85 D</t>
  </si>
  <si>
    <t>Tomfu (D)</t>
  </si>
  <si>
    <t>lutoge (D)</t>
  </si>
  <si>
    <t>Cerebrum (D)</t>
  </si>
  <si>
    <t xml:space="preserve">Juli </t>
  </si>
  <si>
    <t>Juli</t>
  </si>
  <si>
    <t>einstern (D)</t>
  </si>
  <si>
    <t>FFP680xx</t>
  </si>
  <si>
    <t>FFP699xx</t>
  </si>
  <si>
    <t>FFP6980X</t>
  </si>
  <si>
    <t xml:space="preserve">März </t>
  </si>
  <si>
    <t>ProElectriX (D)</t>
  </si>
  <si>
    <t>Datum VIN</t>
  </si>
  <si>
    <t>Sarastro (CH)</t>
  </si>
  <si>
    <t>FFP703XX</t>
  </si>
  <si>
    <t>FFP705xx</t>
  </si>
  <si>
    <t>bürgermobil (A)</t>
  </si>
  <si>
    <t>FFP698xx</t>
  </si>
  <si>
    <t>FFP704xx</t>
  </si>
  <si>
    <t>FFP708xx</t>
  </si>
  <si>
    <t>Anzahlung</t>
  </si>
  <si>
    <t>Umbestellt</t>
  </si>
  <si>
    <t>2. Wagen</t>
  </si>
  <si>
    <t>Bemerkung</t>
  </si>
  <si>
    <t>Von der Stange</t>
  </si>
  <si>
    <t xml:space="preserve">S85D </t>
  </si>
  <si>
    <t>Wunschtermin</t>
  </si>
  <si>
    <t>Produktion ab 02.02.15 ?</t>
  </si>
  <si>
    <t>FFP713xx</t>
  </si>
  <si>
    <t>FFP71xxx</t>
  </si>
  <si>
    <t>reinhard (A)</t>
  </si>
  <si>
    <t>70xxx</t>
  </si>
  <si>
    <t>00tennisball</t>
  </si>
  <si>
    <t>Wunschtermin Ende März</t>
  </si>
  <si>
    <t>FFP720xx</t>
  </si>
  <si>
    <t>722xxx</t>
  </si>
  <si>
    <t>FFP72xxx</t>
  </si>
  <si>
    <t>72xxx</t>
  </si>
  <si>
    <t>an75re (CH)</t>
  </si>
  <si>
    <t>Wunschtermin, 23.12.14 wäre von Tesla möglich gewesen</t>
  </si>
  <si>
    <t>FFP726xx</t>
  </si>
  <si>
    <t>FFP727XX</t>
  </si>
  <si>
    <t>FFP728xx</t>
  </si>
  <si>
    <t>Anzahlung von X Signature umgebucht</t>
  </si>
  <si>
    <t>ATLAN (A)</t>
  </si>
  <si>
    <t>teslafan (D)</t>
  </si>
  <si>
    <t>FFP725xx</t>
  </si>
  <si>
    <t>73xxx</t>
  </si>
  <si>
    <t>Mai 2015 ?</t>
  </si>
  <si>
    <t>Teslarossa (CH)</t>
  </si>
  <si>
    <t>Umbestellt von S85</t>
  </si>
  <si>
    <t>boe (D)</t>
  </si>
  <si>
    <t>Bestellung bis VIN (Tage)</t>
  </si>
  <si>
    <t>VIN bis Produktion (Tage)</t>
  </si>
  <si>
    <t>Bestellung bis Produkton (Tage)</t>
  </si>
  <si>
    <t>aflint99 (D)</t>
  </si>
  <si>
    <t>Wunsch-Termin</t>
  </si>
  <si>
    <t>x</t>
  </si>
  <si>
    <t>Umbestellt, Wunschtermin Juni 2015</t>
  </si>
  <si>
    <t>zulato (CH)</t>
  </si>
  <si>
    <t>ganimed  (CH)</t>
  </si>
  <si>
    <t>FFP715xx</t>
  </si>
  <si>
    <t>r.wagner (A)</t>
  </si>
  <si>
    <t>P705xx</t>
  </si>
  <si>
    <t>StefanKV (D)</t>
  </si>
  <si>
    <t>Alex (D)</t>
  </si>
  <si>
    <t>merlinfive (D)</t>
  </si>
  <si>
    <t>David-LED (D)</t>
  </si>
  <si>
    <t>EcoCarer (D)</t>
  </si>
  <si>
    <t>mcralf35 (D)</t>
  </si>
  <si>
    <t>Sharkman (CH)</t>
  </si>
  <si>
    <t>waldmeister (D)</t>
  </si>
  <si>
    <t>Sven (D)</t>
  </si>
  <si>
    <t>696xx</t>
  </si>
  <si>
    <t>mehrfach falsche VIN genannt / Unglaubwürdig</t>
  </si>
  <si>
    <t>EFP677xx</t>
  </si>
  <si>
    <t>keine Informationen mehr seit Bestellung</t>
  </si>
  <si>
    <t>rauenhill (D)</t>
  </si>
  <si>
    <t>P85 (A)</t>
  </si>
  <si>
    <t>75xxx</t>
  </si>
  <si>
    <t>FFP761xx</t>
  </si>
  <si>
    <t>king_ro (D)</t>
  </si>
  <si>
    <t>759XX</t>
  </si>
  <si>
    <t>752xx</t>
  </si>
  <si>
    <t>humtschi (CH)</t>
  </si>
  <si>
    <t>Wegen Preissenkung storniert und neu bestellt</t>
  </si>
  <si>
    <t>Seit November keinerlei Rückmeldung</t>
  </si>
  <si>
    <t>Laut DS bereits in Produktion</t>
  </si>
  <si>
    <t>laut DS seit Ende Januar auf dem Transport</t>
  </si>
  <si>
    <t>Laut DS seit 03.02. in Produktoin</t>
  </si>
  <si>
    <t>walt (D)</t>
  </si>
  <si>
    <t>FFP763xx</t>
  </si>
  <si>
    <t>718xx</t>
  </si>
  <si>
    <t>688xx</t>
  </si>
  <si>
    <t>711xx</t>
  </si>
  <si>
    <t>702xx</t>
  </si>
  <si>
    <t>FFP668xx</t>
  </si>
  <si>
    <t>FFP664xx</t>
  </si>
  <si>
    <t>663xx</t>
  </si>
  <si>
    <t>668xx</t>
  </si>
  <si>
    <t>488xx</t>
  </si>
  <si>
    <t>502xx</t>
  </si>
  <si>
    <t>574xx</t>
  </si>
  <si>
    <t>FFP694xx</t>
  </si>
  <si>
    <t>Umgestellt von Juni auf Juli</t>
  </si>
  <si>
    <t>FFP764xx</t>
  </si>
  <si>
    <t>Fahrzeug vom Käufer am 09.02.15 storniert</t>
  </si>
  <si>
    <t>storniert (CH)</t>
  </si>
  <si>
    <t>FFP767xx</t>
  </si>
  <si>
    <t>Fahrzeug soll verkauft werden</t>
  </si>
  <si>
    <t>SeC</t>
  </si>
  <si>
    <t>FFM</t>
  </si>
  <si>
    <t>Wien</t>
  </si>
  <si>
    <t>M</t>
  </si>
  <si>
    <t>Linz</t>
  </si>
  <si>
    <t>DU</t>
  </si>
  <si>
    <t>HH</t>
  </si>
  <si>
    <t>MÖ</t>
  </si>
  <si>
    <t>WT</t>
  </si>
  <si>
    <t>S</t>
  </si>
  <si>
    <t>735xx</t>
  </si>
  <si>
    <t>765xx</t>
  </si>
  <si>
    <t>FFP765xx</t>
  </si>
  <si>
    <t>Berlin</t>
  </si>
  <si>
    <t>yelo (CH)</t>
  </si>
  <si>
    <t>DUS</t>
  </si>
  <si>
    <t>Laut DS seit 10.02. in Produktion</t>
  </si>
  <si>
    <t>764xx</t>
  </si>
  <si>
    <t>FFP766xx</t>
  </si>
  <si>
    <t>urs daniel (CH)</t>
  </si>
  <si>
    <t>FFP769xx</t>
  </si>
  <si>
    <t>christianpan (D)</t>
  </si>
  <si>
    <t>pollux (D)</t>
  </si>
  <si>
    <t>peter_67 (D)</t>
  </si>
  <si>
    <t>ICSP85D (D)</t>
  </si>
  <si>
    <t>CK_Stuggi (D)</t>
  </si>
  <si>
    <t>FFP776xx</t>
  </si>
  <si>
    <t>776xx</t>
  </si>
  <si>
    <t>Tesla_CH (CH)</t>
  </si>
  <si>
    <t>777xx</t>
  </si>
  <si>
    <t>Jossi (A)</t>
  </si>
  <si>
    <t>Seit Dezember keinerlei Rückmeldung</t>
  </si>
  <si>
    <t>MorX  (A)</t>
  </si>
  <si>
    <t>736xx</t>
  </si>
  <si>
    <t>Ende Mai</t>
  </si>
  <si>
    <t>otten.l (D)</t>
  </si>
  <si>
    <t>69xxx</t>
  </si>
  <si>
    <t>Mittelwerte Alle</t>
  </si>
  <si>
    <t>Mittelwerte S85D</t>
  </si>
  <si>
    <t>Mittelwerte P85D</t>
  </si>
  <si>
    <t>Mittelwerte S85/P85</t>
  </si>
  <si>
    <t>Typ</t>
  </si>
  <si>
    <t>Summe</t>
  </si>
  <si>
    <t>Apache (D)</t>
  </si>
  <si>
    <t>FFP794xx</t>
  </si>
  <si>
    <t>FFP79xxx</t>
  </si>
  <si>
    <t>Bächi (CH)</t>
  </si>
  <si>
    <t>LarsP85D (D)</t>
  </si>
  <si>
    <t>FFP724xx</t>
  </si>
  <si>
    <t>Daten von Produktion und Transport nicht mehr bekannt</t>
  </si>
  <si>
    <t>FFP 785xx</t>
  </si>
  <si>
    <t xml:space="preserve">Mark LT </t>
  </si>
  <si>
    <t>Vermutetes Schiff</t>
  </si>
  <si>
    <t>Chicago Express</t>
  </si>
  <si>
    <t>Osaka Express</t>
  </si>
  <si>
    <t>Bremen Express</t>
  </si>
  <si>
    <t>Houston Express</t>
  </si>
  <si>
    <t>11.02 / 28.02.</t>
  </si>
  <si>
    <t>Abfahrt /
 Ankunft</t>
  </si>
  <si>
    <t>794xx</t>
  </si>
  <si>
    <t>Nagoya Express</t>
  </si>
  <si>
    <t>Frankfurt Express</t>
  </si>
  <si>
    <t>15.11. / 30.11.</t>
  </si>
  <si>
    <t>10.11. / 24.11.</t>
  </si>
  <si>
    <t>04.11. / 21.11.</t>
  </si>
  <si>
    <t>22.09. / 05.10.</t>
  </si>
  <si>
    <t>29.01. / 14.02.</t>
  </si>
  <si>
    <t>Kuala Lumpur Exp.</t>
  </si>
  <si>
    <t>29.11. / 15.12.</t>
  </si>
  <si>
    <t>FFP795xx</t>
  </si>
  <si>
    <t>733xx</t>
  </si>
  <si>
    <t>raven (D)</t>
  </si>
  <si>
    <t>10.03. /  27.03.</t>
  </si>
  <si>
    <t>16.03. / 03.04.</t>
  </si>
  <si>
    <t>17.02. / 09.03.</t>
  </si>
  <si>
    <t>RibbertD (D)</t>
  </si>
  <si>
    <t>past_petrol (D)</t>
  </si>
  <si>
    <t>elond (D)</t>
  </si>
  <si>
    <t>August</t>
  </si>
  <si>
    <t>Kellergeist2 (D)</t>
  </si>
  <si>
    <t>Seit Dezember keine Informationen mehr</t>
  </si>
  <si>
    <t>Teslaswiss (CH)</t>
  </si>
  <si>
    <t>Ende Juni</t>
  </si>
  <si>
    <t>26.02. / 15.03.</t>
  </si>
  <si>
    <t>JeanSho (D)</t>
  </si>
  <si>
    <t>FFP0810xx</t>
  </si>
  <si>
    <t>01.03. / 20.03.</t>
  </si>
  <si>
    <t>vorgeschlagener Termin muss auf Kundenwunsch noch verschoben werden</t>
  </si>
  <si>
    <t>P710xx</t>
  </si>
  <si>
    <t>mklose (D)</t>
  </si>
  <si>
    <t>669xx</t>
  </si>
  <si>
    <t>September</t>
  </si>
  <si>
    <t>Serenity (CH)</t>
  </si>
  <si>
    <t>795xx</t>
  </si>
  <si>
    <t>Iceman  (D)</t>
  </si>
  <si>
    <t>769xx</t>
  </si>
  <si>
    <t>30.03. / 17.04.</t>
  </si>
  <si>
    <t>mathias.mm (D)</t>
  </si>
  <si>
    <t>galaxyclass (D)</t>
  </si>
  <si>
    <t>FFP0818xx</t>
  </si>
  <si>
    <t>800xx</t>
  </si>
  <si>
    <t>Peter Hettegger (A)</t>
  </si>
  <si>
    <t>0815xxx</t>
  </si>
  <si>
    <t>824xx</t>
  </si>
  <si>
    <t>FFP690xx</t>
  </si>
  <si>
    <t>Teslaitis (CH)</t>
  </si>
  <si>
    <t>U.Vau (D)</t>
  </si>
  <si>
    <t>Peterko (M)</t>
  </si>
  <si>
    <t>D</t>
  </si>
  <si>
    <t>elmar (CH)</t>
  </si>
  <si>
    <t>PeterS (CH)</t>
  </si>
  <si>
    <t>FFP789xx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</si>
</sst>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23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B0F0"/>
      <name val="Calibri"/>
      <family val="2"/>
    </font>
    <font>
      <b/>
      <sz val="12"/>
      <color rgb="FF00B0F0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sz val="12"/>
      <color theme="0" tint="-0.49998474074526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C000"/>
      <name val="Calibri"/>
      <family val="2"/>
      <scheme val="minor"/>
    </font>
    <font>
      <b/>
      <sz val="12"/>
      <color rgb="FFFFC000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b/>
      <sz val="12"/>
      <color theme="0" tint="-0.14999847407452621"/>
      <name val="Calibri"/>
      <family val="2"/>
    </font>
    <font>
      <b/>
      <sz val="12"/>
      <color theme="1"/>
      <name val="Calibri"/>
      <family val="2"/>
    </font>
    <font>
      <sz val="12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</font>
    <font>
      <sz val="8"/>
      <color theme="0" tint="-0.249977111117893"/>
      <name val="Calibri"/>
      <family val="2"/>
    </font>
    <font>
      <sz val="8"/>
      <color rgb="FF00B0F0"/>
      <name val="Calibri"/>
      <family val="2"/>
    </font>
    <font>
      <u/>
      <sz val="12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300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/>
    <xf numFmtId="1" fontId="2" fillId="0" borderId="0" xfId="2" applyNumberFormat="1" applyFont="1" applyFill="1"/>
    <xf numFmtId="1" fontId="2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1" fontId="9" fillId="0" borderId="0" xfId="0" applyNumberFormat="1" applyFont="1" applyFill="1" applyAlignment="1">
      <alignment horizontal="center"/>
    </xf>
    <xf numFmtId="0" fontId="10" fillId="0" borderId="0" xfId="0" applyFont="1"/>
    <xf numFmtId="0" fontId="14" fillId="0" borderId="0" xfId="0" applyFont="1" applyFill="1"/>
    <xf numFmtId="14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0" fontId="15" fillId="0" borderId="0" xfId="0" applyFont="1"/>
    <xf numFmtId="1" fontId="6" fillId="0" borderId="0" xfId="0" applyNumberFormat="1" applyFont="1" applyAlignment="1">
      <alignment horizontal="center" wrapText="1"/>
    </xf>
    <xf numFmtId="0" fontId="16" fillId="0" borderId="0" xfId="0" applyFont="1"/>
    <xf numFmtId="0" fontId="18" fillId="0" borderId="0" xfId="0" applyFont="1" applyFill="1"/>
    <xf numFmtId="14" fontId="18" fillId="0" borderId="0" xfId="0" applyNumberFormat="1" applyFont="1" applyFill="1"/>
    <xf numFmtId="1" fontId="18" fillId="0" borderId="0" xfId="0" applyNumberFormat="1" applyFont="1" applyFill="1" applyAlignment="1">
      <alignment horizontal="center"/>
    </xf>
    <xf numFmtId="0" fontId="18" fillId="0" borderId="0" xfId="0" applyFont="1"/>
    <xf numFmtId="0" fontId="9" fillId="0" borderId="0" xfId="0" applyFont="1"/>
    <xf numFmtId="0" fontId="14" fillId="0" borderId="0" xfId="0" applyFont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/>
    <xf numFmtId="1" fontId="13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18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9" fillId="0" borderId="0" xfId="0" applyNumberFormat="1" applyFont="1" applyFill="1" applyBorder="1" applyAlignment="1" applyProtection="1">
      <alignment horizontal="center"/>
      <protection locked="0"/>
    </xf>
    <xf numFmtId="14" fontId="14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18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1" fillId="0" borderId="4" xfId="0" applyNumberFormat="1" applyFont="1" applyBorder="1" applyAlignment="1">
      <alignment horizontal="center" wrapText="1"/>
    </xf>
    <xf numFmtId="14" fontId="0" fillId="0" borderId="4" xfId="0" applyNumberFormat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9" fillId="0" borderId="4" xfId="0" applyNumberFormat="1" applyFont="1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6" fillId="8" borderId="1" xfId="0" applyFont="1" applyFill="1" applyBorder="1"/>
    <xf numFmtId="14" fontId="16" fillId="8" borderId="1" xfId="0" applyNumberFormat="1" applyFont="1" applyFill="1" applyBorder="1" applyAlignment="1" applyProtection="1">
      <alignment horizontal="center"/>
      <protection locked="0"/>
    </xf>
    <xf numFmtId="14" fontId="16" fillId="8" borderId="3" xfId="0" applyNumberFormat="1" applyFont="1" applyFill="1" applyBorder="1" applyAlignment="1">
      <alignment horizontal="center"/>
    </xf>
    <xf numFmtId="1" fontId="16" fillId="8" borderId="1" xfId="0" applyNumberFormat="1" applyFont="1" applyFill="1" applyBorder="1" applyAlignment="1">
      <alignment horizontal="center"/>
    </xf>
    <xf numFmtId="14" fontId="16" fillId="8" borderId="1" xfId="0" applyNumberFormat="1" applyFont="1" applyFill="1" applyBorder="1" applyAlignment="1">
      <alignment horizontal="center"/>
    </xf>
    <xf numFmtId="14" fontId="16" fillId="8" borderId="5" xfId="0" applyNumberFormat="1" applyFont="1" applyFill="1" applyBorder="1" applyAlignment="1">
      <alignment horizontal="center"/>
    </xf>
    <xf numFmtId="1" fontId="17" fillId="8" borderId="1" xfId="2" applyNumberFormat="1" applyFont="1" applyFill="1" applyBorder="1" applyAlignment="1">
      <alignment horizontal="center"/>
    </xf>
    <xf numFmtId="0" fontId="16" fillId="8" borderId="0" xfId="0" applyFont="1" applyFill="1"/>
    <xf numFmtId="0" fontId="19" fillId="0" borderId="0" xfId="0" applyFont="1" applyAlignment="1">
      <alignment horizontal="center"/>
    </xf>
    <xf numFmtId="1" fontId="1" fillId="0" borderId="4" xfId="0" applyNumberFormat="1" applyFon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" fontId="17" fillId="8" borderId="5" xfId="2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13" fillId="0" borderId="4" xfId="2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/>
    </xf>
    <xf numFmtId="1" fontId="11" fillId="0" borderId="4" xfId="2" applyNumberFormat="1" applyFont="1" applyFill="1" applyBorder="1" applyAlignment="1">
      <alignment horizontal="center"/>
    </xf>
    <xf numFmtId="1" fontId="9" fillId="0" borderId="4" xfId="2" applyNumberFormat="1" applyFont="1" applyFill="1" applyBorder="1" applyAlignment="1">
      <alignment horizontal="center"/>
    </xf>
    <xf numFmtId="1" fontId="18" fillId="0" borderId="4" xfId="2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 wrapText="1"/>
    </xf>
    <xf numFmtId="0" fontId="0" fillId="0" borderId="4" xfId="0" applyBorder="1"/>
    <xf numFmtId="1" fontId="2" fillId="0" borderId="4" xfId="2" applyNumberFormat="1" applyFont="1" applyFill="1" applyBorder="1"/>
    <xf numFmtId="14" fontId="0" fillId="3" borderId="0" xfId="0" applyNumberFormat="1" applyFill="1" applyAlignment="1">
      <alignment horizontal="center"/>
    </xf>
    <xf numFmtId="14" fontId="4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14" fontId="18" fillId="6" borderId="0" xfId="0" applyNumberFormat="1" applyFont="1" applyFill="1" applyAlignment="1">
      <alignment horizontal="center"/>
    </xf>
    <xf numFmtId="1" fontId="17" fillId="8" borderId="3" xfId="2" applyNumberFormat="1" applyFont="1" applyFill="1" applyBorder="1" applyAlignment="1">
      <alignment horizontal="center"/>
    </xf>
    <xf numFmtId="1" fontId="9" fillId="0" borderId="0" xfId="2" applyNumberFormat="1" applyFont="1" applyFill="1" applyAlignment="1">
      <alignment horizontal="center"/>
    </xf>
    <xf numFmtId="0" fontId="16" fillId="8" borderId="0" xfId="0" applyFont="1" applyFill="1" applyBorder="1"/>
    <xf numFmtId="0" fontId="1" fillId="0" borderId="0" xfId="0" applyFont="1" applyAlignment="1">
      <alignment wrapText="1"/>
    </xf>
    <xf numFmtId="1" fontId="9" fillId="0" borderId="4" xfId="0" applyNumberFormat="1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center"/>
    </xf>
    <xf numFmtId="1" fontId="9" fillId="0" borderId="0" xfId="2" applyNumberFormat="1" applyFont="1" applyFill="1"/>
    <xf numFmtId="1" fontId="11" fillId="0" borderId="0" xfId="2" applyNumberFormat="1" applyFont="1" applyFill="1" applyAlignment="1">
      <alignment horizontal="center"/>
    </xf>
    <xf numFmtId="0" fontId="21" fillId="0" borderId="0" xfId="0" applyFont="1" applyFill="1"/>
    <xf numFmtId="14" fontId="21" fillId="0" borderId="0" xfId="0" applyNumberFormat="1" applyFont="1" applyFill="1" applyBorder="1" applyAlignment="1" applyProtection="1">
      <alignment horizontal="center"/>
      <protection locked="0"/>
    </xf>
    <xf numFmtId="14" fontId="21" fillId="0" borderId="2" xfId="0" applyNumberFormat="1" applyFont="1" applyFill="1" applyBorder="1" applyAlignment="1">
      <alignment horizontal="center"/>
    </xf>
    <xf numFmtId="14" fontId="21" fillId="0" borderId="0" xfId="0" applyNumberFormat="1" applyFont="1" applyFill="1" applyAlignment="1">
      <alignment horizontal="center"/>
    </xf>
    <xf numFmtId="14" fontId="21" fillId="0" borderId="4" xfId="0" applyNumberFormat="1" applyFont="1" applyFill="1" applyBorder="1" applyAlignment="1">
      <alignment horizontal="center"/>
    </xf>
    <xf numFmtId="1" fontId="21" fillId="0" borderId="0" xfId="0" applyNumberFormat="1" applyFont="1" applyFill="1" applyAlignment="1">
      <alignment horizontal="center"/>
    </xf>
    <xf numFmtId="1" fontId="21" fillId="0" borderId="4" xfId="2" applyNumberFormat="1" applyFont="1" applyFill="1" applyBorder="1" applyAlignment="1">
      <alignment horizontal="center"/>
    </xf>
    <xf numFmtId="14" fontId="21" fillId="0" borderId="0" xfId="0" applyNumberFormat="1" applyFont="1" applyFill="1"/>
    <xf numFmtId="1" fontId="21" fillId="0" borderId="0" xfId="2" applyNumberFormat="1" applyFont="1" applyFill="1" applyAlignment="1">
      <alignment horizontal="center"/>
    </xf>
    <xf numFmtId="14" fontId="21" fillId="0" borderId="0" xfId="0" applyNumberFormat="1" applyFont="1" applyAlignment="1">
      <alignment horizontal="center"/>
    </xf>
    <xf numFmtId="0" fontId="22" fillId="0" borderId="0" xfId="0" applyFont="1"/>
    <xf numFmtId="0" fontId="11" fillId="0" borderId="0" xfId="0" applyFont="1" applyFill="1"/>
    <xf numFmtId="14" fontId="11" fillId="0" borderId="0" xfId="0" applyNumberFormat="1" applyFont="1" applyFill="1"/>
    <xf numFmtId="1" fontId="11" fillId="0" borderId="0" xfId="0" applyNumberFormat="1" applyFont="1" applyFill="1" applyAlignment="1">
      <alignment horizontal="center"/>
    </xf>
    <xf numFmtId="0" fontId="12" fillId="0" borderId="0" xfId="0" applyFont="1"/>
    <xf numFmtId="14" fontId="11" fillId="0" borderId="0" xfId="0" applyNumberFormat="1" applyFont="1" applyFill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 applyProtection="1">
      <alignment horizontal="center"/>
      <protection locked="0"/>
    </xf>
    <xf numFmtId="14" fontId="11" fillId="0" borderId="4" xfId="0" applyNumberFormat="1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22" fillId="0" borderId="0" xfId="0" applyFont="1" applyFill="1"/>
    <xf numFmtId="0" fontId="2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8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9" fillId="0" borderId="6" xfId="2" applyNumberFormat="1" applyFont="1" applyFill="1" applyBorder="1" applyAlignment="1">
      <alignment horizontal="center"/>
    </xf>
    <xf numFmtId="0" fontId="23" fillId="0" borderId="0" xfId="0" applyFont="1"/>
    <xf numFmtId="0" fontId="11" fillId="0" borderId="4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14" fontId="21" fillId="0" borderId="0" xfId="0" applyNumberFormat="1" applyFont="1" applyBorder="1" applyAlignment="1" applyProtection="1">
      <alignment horizontal="center"/>
      <protection locked="0"/>
    </xf>
    <xf numFmtId="14" fontId="21" fillId="0" borderId="2" xfId="0" applyNumberFormat="1" applyFont="1" applyBorder="1" applyAlignment="1">
      <alignment horizontal="center"/>
    </xf>
    <xf numFmtId="14" fontId="21" fillId="0" borderId="0" xfId="0" applyNumberFormat="1" applyFont="1"/>
    <xf numFmtId="0" fontId="21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4" fontId="20" fillId="0" borderId="0" xfId="0" applyNumberFormat="1" applyFont="1" applyFill="1" applyBorder="1" applyAlignment="1" applyProtection="1">
      <alignment horizontal="center"/>
      <protection locked="0"/>
    </xf>
    <xf numFmtId="14" fontId="20" fillId="0" borderId="2" xfId="0" applyNumberFormat="1" applyFont="1" applyFill="1" applyBorder="1" applyAlignment="1">
      <alignment horizontal="center"/>
    </xf>
    <xf numFmtId="1" fontId="20" fillId="0" borderId="0" xfId="0" applyNumberFormat="1" applyFont="1" applyFill="1" applyAlignment="1">
      <alignment horizontal="center"/>
    </xf>
    <xf numFmtId="14" fontId="20" fillId="0" borderId="4" xfId="0" applyNumberFormat="1" applyFont="1" applyFill="1" applyBorder="1" applyAlignment="1">
      <alignment horizontal="center"/>
    </xf>
    <xf numFmtId="14" fontId="20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14" fontId="19" fillId="0" borderId="2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14" fontId="19" fillId="0" borderId="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" fontId="11" fillId="0" borderId="0" xfId="2" applyNumberFormat="1" applyFont="1" applyFill="1" applyBorder="1" applyAlignment="1">
      <alignment horizontal="center"/>
    </xf>
    <xf numFmtId="1" fontId="18" fillId="0" borderId="0" xfId="2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" fontId="18" fillId="0" borderId="0" xfId="2" applyNumberFormat="1" applyFont="1" applyFill="1" applyAlignment="1">
      <alignment horizontal="center"/>
    </xf>
    <xf numFmtId="0" fontId="24" fillId="0" borderId="0" xfId="0" applyFont="1"/>
    <xf numFmtId="0" fontId="18" fillId="0" borderId="0" xfId="0" applyFont="1" applyFill="1" applyBorder="1"/>
    <xf numFmtId="0" fontId="0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/>
    <xf numFmtId="0" fontId="0" fillId="0" borderId="0" xfId="0" applyFont="1" applyBorder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4" fontId="18" fillId="0" borderId="0" xfId="0" applyNumberFormat="1" applyFont="1"/>
    <xf numFmtId="0" fontId="18" fillId="0" borderId="0" xfId="2" applyFont="1" applyFill="1"/>
    <xf numFmtId="14" fontId="18" fillId="0" borderId="0" xfId="2" applyNumberFormat="1" applyFont="1" applyFill="1" applyBorder="1" applyAlignment="1" applyProtection="1">
      <alignment horizontal="center"/>
      <protection locked="0"/>
    </xf>
    <xf numFmtId="14" fontId="18" fillId="0" borderId="2" xfId="2" applyNumberFormat="1" applyFont="1" applyFill="1" applyBorder="1" applyAlignment="1">
      <alignment horizontal="center"/>
    </xf>
    <xf numFmtId="14" fontId="18" fillId="0" borderId="0" xfId="2" applyNumberFormat="1" applyFont="1" applyFill="1" applyAlignment="1">
      <alignment horizontal="center"/>
    </xf>
    <xf numFmtId="14" fontId="18" fillId="0" borderId="4" xfId="2" applyNumberFormat="1" applyFont="1" applyFill="1" applyBorder="1" applyAlignment="1">
      <alignment horizontal="center"/>
    </xf>
    <xf numFmtId="14" fontId="18" fillId="0" borderId="0" xfId="2" applyNumberFormat="1" applyFont="1" applyFill="1"/>
    <xf numFmtId="0" fontId="24" fillId="0" borderId="4" xfId="0" applyFont="1" applyBorder="1" applyAlignment="1">
      <alignment horizontal="center"/>
    </xf>
    <xf numFmtId="0" fontId="18" fillId="0" borderId="0" xfId="1" applyFont="1" applyFill="1"/>
    <xf numFmtId="14" fontId="18" fillId="0" borderId="0" xfId="1" applyNumberFormat="1" applyFont="1" applyFill="1" applyBorder="1" applyAlignment="1" applyProtection="1">
      <alignment horizontal="center"/>
      <protection locked="0"/>
    </xf>
    <xf numFmtId="14" fontId="18" fillId="0" borderId="2" xfId="1" applyNumberFormat="1" applyFont="1" applyFill="1" applyBorder="1" applyAlignment="1">
      <alignment horizontal="center"/>
    </xf>
    <xf numFmtId="1" fontId="18" fillId="0" borderId="0" xfId="1" applyNumberFormat="1" applyFont="1" applyFill="1" applyAlignment="1">
      <alignment horizontal="center"/>
    </xf>
    <xf numFmtId="14" fontId="18" fillId="0" borderId="0" xfId="1" applyNumberFormat="1" applyFont="1" applyFill="1" applyAlignment="1">
      <alignment horizontal="center"/>
    </xf>
    <xf numFmtId="14" fontId="18" fillId="0" borderId="4" xfId="1" applyNumberFormat="1" applyFont="1" applyFill="1" applyBorder="1" applyAlignment="1">
      <alignment horizontal="center"/>
    </xf>
    <xf numFmtId="14" fontId="18" fillId="0" borderId="0" xfId="1" applyNumberFormat="1" applyFont="1" applyFill="1"/>
    <xf numFmtId="0" fontId="23" fillId="0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Border="1" applyAlignment="1" applyProtection="1">
      <alignment horizontal="center"/>
      <protection locked="0"/>
    </xf>
    <xf numFmtId="0" fontId="26" fillId="0" borderId="2" xfId="0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1" fontId="26" fillId="0" borderId="4" xfId="0" applyNumberFormat="1" applyFont="1" applyBorder="1" applyAlignment="1">
      <alignment horizontal="center"/>
    </xf>
    <xf numFmtId="0" fontId="26" fillId="0" borderId="0" xfId="0" applyFont="1"/>
    <xf numFmtId="0" fontId="26" fillId="0" borderId="4" xfId="0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21" fillId="2" borderId="0" xfId="0" applyFont="1" applyFill="1" applyAlignment="1">
      <alignment horizontal="center"/>
    </xf>
    <xf numFmtId="0" fontId="16" fillId="8" borderId="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8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22" fillId="0" borderId="0" xfId="0" applyNumberFormat="1" applyFont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25" fillId="0" borderId="0" xfId="0" applyNumberFormat="1" applyFont="1" applyAlignment="1">
      <alignment horizontal="center"/>
    </xf>
    <xf numFmtId="0" fontId="29" fillId="0" borderId="4" xfId="0" applyNumberFormat="1" applyFont="1" applyBorder="1" applyAlignment="1">
      <alignment horizontal="center" wrapText="1"/>
    </xf>
    <xf numFmtId="0" fontId="28" fillId="0" borderId="4" xfId="0" applyNumberFormat="1" applyFont="1" applyBorder="1" applyAlignment="1">
      <alignment horizontal="center"/>
    </xf>
    <xf numFmtId="0" fontId="28" fillId="0" borderId="4" xfId="2" applyNumberFormat="1" applyFont="1" applyFill="1" applyBorder="1" applyAlignment="1">
      <alignment horizontal="center"/>
    </xf>
    <xf numFmtId="0" fontId="28" fillId="8" borderId="5" xfId="2" applyNumberFormat="1" applyFont="1" applyFill="1" applyBorder="1" applyAlignment="1">
      <alignment horizontal="center"/>
    </xf>
    <xf numFmtId="0" fontId="28" fillId="0" borderId="0" xfId="2" applyNumberFormat="1" applyFont="1" applyFill="1" applyAlignment="1">
      <alignment horizontal="center"/>
    </xf>
    <xf numFmtId="0" fontId="28" fillId="0" borderId="0" xfId="2" applyNumberFormat="1" applyFont="1" applyFill="1" applyBorder="1" applyAlignment="1">
      <alignment horizontal="center"/>
    </xf>
    <xf numFmtId="0" fontId="30" fillId="0" borderId="0" xfId="3" applyNumberFormat="1" applyFont="1" applyFill="1" applyAlignment="1">
      <alignment horizontal="center"/>
    </xf>
    <xf numFmtId="0" fontId="31" fillId="0" borderId="0" xfId="2" applyNumberFormat="1" applyFont="1" applyFill="1" applyAlignment="1">
      <alignment horizontal="center"/>
    </xf>
    <xf numFmtId="0" fontId="32" fillId="0" borderId="4" xfId="0" applyNumberFormat="1" applyFont="1" applyBorder="1" applyAlignment="1">
      <alignment horizontal="center"/>
    </xf>
    <xf numFmtId="0" fontId="33" fillId="0" borderId="4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" fontId="18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1" fontId="11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7" fillId="0" borderId="2" xfId="3" applyNumberFormat="1" applyFill="1" applyBorder="1" applyAlignment="1">
      <alignment horizontal="center"/>
    </xf>
    <xf numFmtId="1" fontId="21" fillId="0" borderId="2" xfId="2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18" fillId="0" borderId="7" xfId="0" applyNumberFormat="1" applyFont="1" applyFill="1" applyBorder="1" applyAlignment="1">
      <alignment horizontal="center"/>
    </xf>
    <xf numFmtId="14" fontId="18" fillId="6" borderId="7" xfId="0" applyNumberFormat="1" applyFont="1" applyFill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14" fontId="11" fillId="7" borderId="8" xfId="0" applyNumberFormat="1" applyFont="1" applyFill="1" applyBorder="1" applyAlignment="1">
      <alignment horizontal="center"/>
    </xf>
    <xf numFmtId="14" fontId="9" fillId="7" borderId="8" xfId="0" applyNumberFormat="1" applyFont="1" applyFill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14" fontId="18" fillId="6" borderId="8" xfId="0" applyNumberFormat="1" applyFont="1" applyFill="1" applyBorder="1" applyAlignment="1">
      <alignment horizontal="center"/>
    </xf>
    <xf numFmtId="14" fontId="18" fillId="0" borderId="8" xfId="0" applyNumberFormat="1" applyFont="1" applyFill="1" applyBorder="1" applyAlignment="1">
      <alignment horizontal="center"/>
    </xf>
    <xf numFmtId="14" fontId="11" fillId="6" borderId="8" xfId="0" applyNumberFormat="1" applyFont="1" applyFill="1" applyBorder="1" applyAlignment="1">
      <alignment horizontal="center"/>
    </xf>
    <xf numFmtId="14" fontId="14" fillId="0" borderId="8" xfId="0" applyNumberFormat="1" applyFont="1" applyFill="1" applyBorder="1" applyAlignment="1">
      <alignment horizontal="center"/>
    </xf>
    <xf numFmtId="0" fontId="34" fillId="0" borderId="0" xfId="2" applyNumberFormat="1" applyFont="1" applyFill="1" applyAlignment="1">
      <alignment horizontal="center"/>
    </xf>
    <xf numFmtId="14" fontId="11" fillId="0" borderId="8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2" fillId="7" borderId="8" xfId="0" applyNumberFormat="1" applyFont="1" applyFill="1" applyBorder="1" applyAlignment="1">
      <alignment horizontal="center"/>
    </xf>
    <xf numFmtId="0" fontId="35" fillId="0" borderId="0" xfId="2" applyNumberFormat="1" applyFont="1" applyFill="1" applyAlignment="1">
      <alignment horizontal="center"/>
    </xf>
    <xf numFmtId="1" fontId="36" fillId="0" borderId="2" xfId="3" applyNumberFormat="1" applyFont="1" applyFill="1" applyBorder="1" applyAlignment="1">
      <alignment horizontal="center"/>
    </xf>
    <xf numFmtId="0" fontId="37" fillId="0" borderId="0" xfId="3" applyNumberFormat="1" applyFont="1" applyFill="1" applyAlignment="1">
      <alignment horizontal="center"/>
    </xf>
    <xf numFmtId="14" fontId="11" fillId="7" borderId="0" xfId="0" applyNumberFormat="1" applyFont="1" applyFill="1" applyAlignment="1">
      <alignment horizontal="center"/>
    </xf>
    <xf numFmtId="14" fontId="9" fillId="7" borderId="0" xfId="0" applyNumberFormat="1" applyFont="1" applyFill="1" applyAlignment="1">
      <alignment horizontal="center"/>
    </xf>
    <xf numFmtId="0" fontId="11" fillId="9" borderId="0" xfId="0" applyFont="1" applyFill="1"/>
    <xf numFmtId="14" fontId="11" fillId="9" borderId="0" xfId="0" applyNumberFormat="1" applyFont="1" applyFill="1" applyAlignment="1">
      <alignment horizontal="center"/>
    </xf>
    <xf numFmtId="14" fontId="11" fillId="9" borderId="0" xfId="0" applyNumberFormat="1" applyFont="1" applyFill="1" applyBorder="1" applyAlignment="1" applyProtection="1">
      <alignment horizontal="center"/>
      <protection locked="0"/>
    </xf>
    <xf numFmtId="14" fontId="11" fillId="9" borderId="2" xfId="0" applyNumberFormat="1" applyFont="1" applyFill="1" applyBorder="1" applyAlignment="1">
      <alignment horizontal="center"/>
    </xf>
    <xf numFmtId="1" fontId="11" fillId="9" borderId="0" xfId="0" applyNumberFormat="1" applyFont="1" applyFill="1" applyAlignment="1">
      <alignment horizontal="center"/>
    </xf>
    <xf numFmtId="14" fontId="11" fillId="9" borderId="4" xfId="0" applyNumberFormat="1" applyFont="1" applyFill="1" applyBorder="1" applyAlignment="1">
      <alignment horizontal="center"/>
    </xf>
    <xf numFmtId="1" fontId="11" fillId="9" borderId="4" xfId="2" applyNumberFormat="1" applyFont="1" applyFill="1" applyBorder="1" applyAlignment="1">
      <alignment horizontal="center"/>
    </xf>
    <xf numFmtId="14" fontId="11" fillId="9" borderId="0" xfId="0" applyNumberFormat="1" applyFont="1" applyFill="1"/>
    <xf numFmtId="1" fontId="11" fillId="9" borderId="0" xfId="2" applyNumberFormat="1" applyFont="1" applyFill="1" applyAlignment="1">
      <alignment horizontal="center"/>
    </xf>
    <xf numFmtId="0" fontId="0" fillId="9" borderId="2" xfId="0" applyFill="1" applyBorder="1" applyAlignment="1">
      <alignment horizontal="center"/>
    </xf>
    <xf numFmtId="0" fontId="30" fillId="9" borderId="0" xfId="3" applyNumberFormat="1" applyFont="1" applyFill="1" applyAlignment="1">
      <alignment horizontal="center"/>
    </xf>
    <xf numFmtId="14" fontId="11" fillId="9" borderId="8" xfId="0" applyNumberFormat="1" applyFont="1" applyFill="1" applyBorder="1" applyAlignment="1">
      <alignment horizontal="center"/>
    </xf>
    <xf numFmtId="1" fontId="9" fillId="9" borderId="4" xfId="2" applyNumberFormat="1" applyFont="1" applyFill="1" applyBorder="1" applyAlignment="1">
      <alignment horizontal="center"/>
    </xf>
    <xf numFmtId="0" fontId="11" fillId="9" borderId="0" xfId="0" applyNumberFormat="1" applyFont="1" applyFill="1" applyAlignment="1">
      <alignment horizontal="center"/>
    </xf>
    <xf numFmtId="0" fontId="12" fillId="9" borderId="0" xfId="0" applyFont="1" applyFill="1"/>
    <xf numFmtId="14" fontId="18" fillId="7" borderId="8" xfId="0" applyNumberFormat="1" applyFont="1" applyFill="1" applyBorder="1" applyAlignment="1">
      <alignment horizontal="center"/>
    </xf>
    <xf numFmtId="0" fontId="38" fillId="0" borderId="0" xfId="2" applyNumberFormat="1" applyFont="1" applyFill="1" applyAlignment="1">
      <alignment horizontal="center"/>
    </xf>
    <xf numFmtId="14" fontId="9" fillId="6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4">
    <cellStyle name="Gut" xfId="1" builtinId="26"/>
    <cellStyle name="Hyperlink" xfId="3" builtinId="8"/>
    <cellStyle name="Neutral" xfId="2" builtinId="28"/>
    <cellStyle name="Standard" xfId="0" builtinId="0"/>
  </cellStyles>
  <dxfs count="15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rinetraffic.com/en/ais/details/ships/shipid:143854/imo:9295268/mmsi:211839000/vessel:CHICAGO%20EXPRESS" TargetMode="External"/><Relationship Id="rId13" Type="http://schemas.openxmlformats.org/officeDocument/2006/relationships/hyperlink" Target="http://www.marinetraffic.com/en/ais/details/ships/shipid:151621/imo:9320697/mmsi:218042000/vessel:OSAKA%20EXPRESS" TargetMode="External"/><Relationship Id="rId18" Type="http://schemas.openxmlformats.org/officeDocument/2006/relationships/hyperlink" Target="http://www.marinetraffic.com/en/ais/details/ships/shipid:143854/imo:9295268/mmsi:211839000/vessel:CHICAGO%20EXPRESS" TargetMode="External"/><Relationship Id="rId3" Type="http://schemas.openxmlformats.org/officeDocument/2006/relationships/hyperlink" Target="http://www.marinetraffic.com/en/ais/details/ships/shipid:143854/imo:9295268/mmsi:211839000/vessel:CHICAGO%20EXPRESS" TargetMode="External"/><Relationship Id="rId21" Type="http://schemas.openxmlformats.org/officeDocument/2006/relationships/hyperlink" Target="http://www.marinetraffic.com/en/ais/details/ships/shipid:143854/imo:9295268/mmsi:211839000/vessel:CHICAGO%20EXPRESS" TargetMode="External"/><Relationship Id="rId7" Type="http://schemas.openxmlformats.org/officeDocument/2006/relationships/hyperlink" Target="http://www.marinetraffic.com/en/ais/details/ships/shipid:143854/imo:9295268/mmsi:211839000/vessel:CHICAGO%20EXPRESS" TargetMode="External"/><Relationship Id="rId12" Type="http://schemas.openxmlformats.org/officeDocument/2006/relationships/hyperlink" Target="http://www.marinetraffic.com/en/ais/details/ships/shipid:143854/imo:9295268/mmsi:211839000/vessel:CHICAGO%20EXPRESS" TargetMode="External"/><Relationship Id="rId17" Type="http://schemas.openxmlformats.org/officeDocument/2006/relationships/hyperlink" Target="http://www.marinetraffic.com/en/ais/details/ships/shipid:151971/mmsi:218158000/vessel:BREMEN%20EXPRES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marinetraffic.com/en/ais/details/ships/shipid:143854/imo:9295268/mmsi:211839000/vessel:CHICAGO%20EXPRESS" TargetMode="External"/><Relationship Id="rId16" Type="http://schemas.openxmlformats.org/officeDocument/2006/relationships/hyperlink" Target="http://www.marinetraffic.com/en/ais/details/ships/shipid:143854/imo:9295268/mmsi:211839000/vessel:CHICAGO%20EXPRESS" TargetMode="External"/><Relationship Id="rId20" Type="http://schemas.openxmlformats.org/officeDocument/2006/relationships/hyperlink" Target="http://www.marinetraffic.com/en/ais/details/ships/shipid:152182/imo:9343730/mmsi:218284000/vessel:KUALA%20LUMPUR%20EXPRESS" TargetMode="External"/><Relationship Id="rId1" Type="http://schemas.openxmlformats.org/officeDocument/2006/relationships/hyperlink" Target="http://www.marinetraffic.com/en/ais/details/ships/shipid:143854/imo:9295268/mmsi:211839000/vessel:CHICAGO%20EXPRESS" TargetMode="External"/><Relationship Id="rId6" Type="http://schemas.openxmlformats.org/officeDocument/2006/relationships/hyperlink" Target="http://www.marinetraffic.com/en/ais/details/ships/shipid:143854/imo:9295268/mmsi:211839000/vessel:CHICAGO%20EXPRESS" TargetMode="External"/><Relationship Id="rId11" Type="http://schemas.openxmlformats.org/officeDocument/2006/relationships/hyperlink" Target="http://www.marinetraffic.com/en/ais/details/ships/shipid:151621/imo:9320697/mmsi:218042000/vessel:OSAKA%20EXPRESS" TargetMode="External"/><Relationship Id="rId24" Type="http://schemas.openxmlformats.org/officeDocument/2006/relationships/hyperlink" Target="http://www.marinetraffic.com/en/ais/details/ships/shipid:143854/imo:9295268/mmsi:211839000/vessel:CHICAGO%20EXPRESS" TargetMode="External"/><Relationship Id="rId5" Type="http://schemas.openxmlformats.org/officeDocument/2006/relationships/hyperlink" Target="http://www.marinetraffic.com/en/ais/details/ships/shipid:143854/imo:9295268/mmsi:211839000/vessel:CHICAGO%20EXPRESS" TargetMode="External"/><Relationship Id="rId15" Type="http://schemas.openxmlformats.org/officeDocument/2006/relationships/hyperlink" Target="http://www.marinetraffic.com/en/ais/details/ships/shipid:143854/imo:9295268/mmsi:211839000/vessel:CHICAGO%20EXPRESS" TargetMode="External"/><Relationship Id="rId23" Type="http://schemas.openxmlformats.org/officeDocument/2006/relationships/hyperlink" Target="http://www.marinetraffic.com/en/ais/details/ships/shipid:143854/imo:9295268/mmsi:211839000/vessel:CHICAGO%20EXPRESS" TargetMode="External"/><Relationship Id="rId10" Type="http://schemas.openxmlformats.org/officeDocument/2006/relationships/hyperlink" Target="http://www.marinetraffic.com/en/ais/details/ships/shipid:143854/imo:9295268/mmsi:211839000/vessel:CHICAGO%20EXPRESS" TargetMode="External"/><Relationship Id="rId19" Type="http://schemas.openxmlformats.org/officeDocument/2006/relationships/hyperlink" Target="http://www.marinetraffic.com/en/ais/details/ships/shipid:143854/imo:9295268/mmsi:211839000/vessel:CHICAGO%20EXPRESS" TargetMode="External"/><Relationship Id="rId4" Type="http://schemas.openxmlformats.org/officeDocument/2006/relationships/hyperlink" Target="http://www.marinetraffic.com/en/ais/details/ships/shipid:151971/mmsi:218158000/vessel:BREMEN%20EXPRESS" TargetMode="External"/><Relationship Id="rId9" Type="http://schemas.openxmlformats.org/officeDocument/2006/relationships/hyperlink" Target="http://www.marinetraffic.com/en/ais/details/ships/shipid:152182/imo:9343730/mmsi:218284000/vessel:KUALA%20LUMPUR%20EXPRESS" TargetMode="External"/><Relationship Id="rId14" Type="http://schemas.openxmlformats.org/officeDocument/2006/relationships/hyperlink" Target="http://www.marinetraffic.com/en/ais/details/ships/shipid:152182/imo:9343730/mmsi:218284000/vessel:KUALA%20LUMPUR%20EXPRESS" TargetMode="External"/><Relationship Id="rId22" Type="http://schemas.openxmlformats.org/officeDocument/2006/relationships/hyperlink" Target="http://www.marinetraffic.com/en/ais/details/ships/shipid:143854/imo:9295268/mmsi:211839000/vessel:CHICAGO%20EX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"/>
  <sheetViews>
    <sheetView tabSelected="1" zoomScale="90" zoomScaleNormal="90" workbookViewId="0">
      <pane ySplit="6" topLeftCell="A58" activePane="bottomLeft" state="frozen"/>
      <selection pane="bottomLeft" activeCell="Q64" sqref="Q64"/>
    </sheetView>
  </sheetViews>
  <sheetFormatPr baseColWidth="10" defaultRowHeight="15.75" x14ac:dyDescent="0.25"/>
  <cols>
    <col min="1" max="1" width="17" customWidth="1"/>
    <col min="2" max="2" width="6.5" style="128" customWidth="1"/>
    <col min="3" max="3" width="12.375" style="54" customWidth="1"/>
    <col min="4" max="4" width="9.375" style="46" hidden="1" customWidth="1"/>
    <col min="5" max="5" width="11.875" style="11" customWidth="1"/>
    <col min="6" max="6" width="11.375" style="33" hidden="1" customWidth="1"/>
    <col min="7" max="7" width="14.75" style="33" customWidth="1"/>
    <col min="8" max="8" width="9.875" style="11" customWidth="1"/>
    <col min="9" max="9" width="9.875" style="33" customWidth="1"/>
    <col min="10" max="10" width="9.375" style="79" customWidth="1"/>
    <col min="11" max="11" width="10.5" style="1" customWidth="1"/>
    <col min="12" max="12" width="9.875" style="11" customWidth="1"/>
    <col min="13" max="13" width="9.875" style="79" customWidth="1"/>
    <col min="14" max="14" width="10.5" style="33" customWidth="1"/>
    <col min="15" max="15" width="6.25" style="248" customWidth="1"/>
    <col min="16" max="16" width="14.5" style="46" customWidth="1"/>
    <col min="17" max="17" width="10.625" style="243" customWidth="1"/>
    <col min="18" max="18" width="10.5" style="46" customWidth="1"/>
    <col min="19" max="19" width="10.5" style="33" customWidth="1"/>
    <col min="20" max="22" width="5.75" customWidth="1"/>
    <col min="23" max="23" width="5.75" style="91" customWidth="1"/>
    <col min="24" max="24" width="11" style="216"/>
    <col min="25" max="25" width="9.875" style="128" customWidth="1"/>
    <col min="26" max="26" width="11" hidden="1" customWidth="1"/>
  </cols>
  <sheetData>
    <row r="1" spans="1:27" s="2" customFormat="1" ht="57" customHeight="1" x14ac:dyDescent="0.25">
      <c r="A1" s="2" t="s">
        <v>0</v>
      </c>
      <c r="B1" s="127" t="s">
        <v>274</v>
      </c>
      <c r="C1" s="53" t="s">
        <v>1</v>
      </c>
      <c r="D1" s="45" t="s">
        <v>184</v>
      </c>
      <c r="E1" s="12" t="s">
        <v>96</v>
      </c>
      <c r="F1" s="12" t="s">
        <v>5</v>
      </c>
      <c r="G1" s="62" t="s">
        <v>97</v>
      </c>
      <c r="H1" s="9" t="s">
        <v>9</v>
      </c>
      <c r="I1" s="32" t="s">
        <v>176</v>
      </c>
      <c r="J1" s="78" t="s">
        <v>216</v>
      </c>
      <c r="K1" s="12" t="s">
        <v>3</v>
      </c>
      <c r="L1" s="24" t="s">
        <v>217</v>
      </c>
      <c r="M1" s="84" t="s">
        <v>218</v>
      </c>
      <c r="N1" s="12" t="s">
        <v>4</v>
      </c>
      <c r="O1" s="245" t="s">
        <v>148</v>
      </c>
      <c r="P1" s="251" t="s">
        <v>326</v>
      </c>
      <c r="Q1" s="235" t="s">
        <v>332</v>
      </c>
      <c r="R1" s="90" t="s">
        <v>67</v>
      </c>
      <c r="S1" s="12" t="s">
        <v>2</v>
      </c>
      <c r="T1" s="298" t="s">
        <v>13</v>
      </c>
      <c r="U1" s="298"/>
      <c r="V1" s="298"/>
      <c r="W1" s="299"/>
      <c r="X1" s="215" t="s">
        <v>315</v>
      </c>
      <c r="Y1" s="127" t="s">
        <v>220</v>
      </c>
      <c r="Z1" s="100"/>
      <c r="AA1" s="2" t="s">
        <v>187</v>
      </c>
    </row>
    <row r="2" spans="1:27" x14ac:dyDescent="0.25">
      <c r="G2" s="63"/>
      <c r="L2" s="43"/>
      <c r="M2" s="85"/>
      <c r="O2" s="246"/>
      <c r="P2" s="252"/>
      <c r="Q2" s="236"/>
      <c r="S2" s="93" t="s">
        <v>87</v>
      </c>
      <c r="T2" t="s">
        <v>14</v>
      </c>
      <c r="U2" t="s">
        <v>15</v>
      </c>
      <c r="V2" t="s">
        <v>16</v>
      </c>
      <c r="W2" s="91" t="s">
        <v>68</v>
      </c>
      <c r="X2" s="216" t="s">
        <v>316</v>
      </c>
    </row>
    <row r="3" spans="1:27" s="149" customFormat="1" x14ac:dyDescent="0.25">
      <c r="A3" s="149" t="s">
        <v>314</v>
      </c>
      <c r="B3" s="150"/>
      <c r="C3" s="151"/>
      <c r="D3" s="152"/>
      <c r="E3" s="153"/>
      <c r="F3" s="146"/>
      <c r="G3" s="154"/>
      <c r="H3" s="153"/>
      <c r="I3" s="146"/>
      <c r="J3" s="88">
        <f>AVERAGEIF(X$17:X157,"S85",J$17:J157)</f>
        <v>27.666666666666668</v>
      </c>
      <c r="K3" s="155"/>
      <c r="L3" s="171">
        <f>AVERAGEIF(X$17:X157,"S85",L$17:L157)</f>
        <v>31</v>
      </c>
      <c r="M3" s="88">
        <f>AVERAGEIF(X$17:X157,"S85",M$17:M157)</f>
        <v>68.349999999999994</v>
      </c>
      <c r="N3" s="146"/>
      <c r="O3" s="171">
        <f>AVERAGEIF(X$17:X157,"S85",O$17:O157)</f>
        <v>6.5</v>
      </c>
      <c r="P3" s="253"/>
      <c r="Q3" s="237"/>
      <c r="R3" s="152"/>
      <c r="S3" s="146"/>
      <c r="T3" s="171">
        <f>AVERAGEIF(X$17:X157,"S85",T$17:T157)</f>
        <v>16.959627329192539</v>
      </c>
      <c r="U3" s="171">
        <f>AVERAGEIF(X$17:X157,"S85",U$17:U157)</f>
        <v>7.5984555984555993</v>
      </c>
      <c r="V3" s="171">
        <f>AVERAGEIF(X$18:X157,"S85",V$17:V157)</f>
        <v>6.6666666666666661</v>
      </c>
      <c r="W3" s="88">
        <f>IFERROR(AVERAGEIF(X$17:X157,"S85",W$17:W157),"x")</f>
        <v>1.1092436974789917</v>
      </c>
      <c r="X3" s="214">
        <f>COUNTIF(X$17:X157,"S85")+COUNTIF(X$17:X157,"P85+")+COUNTIF(X$17:X157,"P85")</f>
        <v>56</v>
      </c>
      <c r="Y3" s="150"/>
    </row>
    <row r="4" spans="1:27" s="156" customFormat="1" x14ac:dyDescent="0.25">
      <c r="A4" s="156" t="s">
        <v>312</v>
      </c>
      <c r="B4" s="157"/>
      <c r="C4" s="158"/>
      <c r="D4" s="159"/>
      <c r="E4" s="160"/>
      <c r="F4" s="147"/>
      <c r="G4" s="161"/>
      <c r="H4" s="160"/>
      <c r="I4" s="147"/>
      <c r="J4" s="87">
        <f>AVERAGEIF(X$17:X157,"S85D",J$17:J157)</f>
        <v>73.324324324324323</v>
      </c>
      <c r="K4" s="162"/>
      <c r="L4" s="102">
        <f>AVERAGEIF(X$17:X157,"S85D",L$17:L157)</f>
        <v>53.375</v>
      </c>
      <c r="M4" s="87">
        <f>AVERAGEIF(X$17:X157,"S85D",M$17:M157)</f>
        <v>124.77777777777777</v>
      </c>
      <c r="N4" s="147"/>
      <c r="O4" s="102">
        <f>AVERAGEIF(X$17:X157,"S85D",O$17:O157)</f>
        <v>6.7272727272727275</v>
      </c>
      <c r="P4" s="254"/>
      <c r="Q4" s="237"/>
      <c r="R4" s="159"/>
      <c r="S4" s="147"/>
      <c r="T4" s="102">
        <f>AVERAGEIF(X$17:X157,"S85D",T$17:T157)</f>
        <v>22.77551020408163</v>
      </c>
      <c r="U4" s="102">
        <f>AVERAGEIF(X$17:X157,"S85D",U$17:U157)</f>
        <v>7.2653061224489806</v>
      </c>
      <c r="V4" s="102">
        <f>AVERAGEIF(X$17:X157,"S85D",V$17:V157)</f>
        <v>6.2653061224489788</v>
      </c>
      <c r="W4" s="87">
        <f>IFERROR(AVERAGEIF(X$17:X157,"S85D",W$17:W157),"x")</f>
        <v>0.2857142857142857</v>
      </c>
      <c r="X4" s="217">
        <f>COUNTIF(X$17:X157,"S85D")</f>
        <v>43</v>
      </c>
      <c r="Y4" s="157"/>
    </row>
    <row r="5" spans="1:27" s="163" customFormat="1" x14ac:dyDescent="0.25">
      <c r="A5" s="163" t="s">
        <v>313</v>
      </c>
      <c r="B5" s="164"/>
      <c r="C5" s="165"/>
      <c r="D5" s="166"/>
      <c r="E5" s="167"/>
      <c r="F5" s="148"/>
      <c r="G5" s="168"/>
      <c r="H5" s="167"/>
      <c r="I5" s="148"/>
      <c r="J5" s="86">
        <f>AVERAGEIF(X$17:X157,"P85D",J$17:J157)</f>
        <v>26.923076923076923</v>
      </c>
      <c r="K5" s="169"/>
      <c r="L5" s="170">
        <f>AVERAGEIF(X$17:X157,"P85D",L$17:L157)</f>
        <v>27</v>
      </c>
      <c r="M5" s="86">
        <f>AVERAGEIF(X$17:X157,"P85D",M$17:M157)</f>
        <v>72.481481481481481</v>
      </c>
      <c r="N5" s="148"/>
      <c r="O5" s="170">
        <f>AVERAGEIF(X$17:X157,"P85D",O$17:O157)</f>
        <v>10.8</v>
      </c>
      <c r="P5" s="255"/>
      <c r="Q5" s="237"/>
      <c r="R5" s="166"/>
      <c r="S5" s="148"/>
      <c r="T5" s="170">
        <f ca="1">AVERAGEIF(X$17:X157,"P85D",T$17:T149)</f>
        <v>20.113095238095237</v>
      </c>
      <c r="U5" s="170">
        <f>AVERAGEIF(X$17:X157,"P85D",U$17:U157)</f>
        <v>8.8435374149659864</v>
      </c>
      <c r="V5" s="170">
        <f>AVERAGEIF($X18:$X157,"P85D",V$17:V157)</f>
        <v>6.9771428571428586</v>
      </c>
      <c r="W5" s="86">
        <f>IFERROR(AVERAGEIF(X$17:X157,"P85D",W$17:W157),"x")</f>
        <v>0.92857142857142849</v>
      </c>
      <c r="X5" s="218">
        <f>COUNTIF(X$17:X157,"P85D")</f>
        <v>37</v>
      </c>
      <c r="Y5" s="164"/>
    </row>
    <row r="6" spans="1:27" s="25" customFormat="1" ht="21.75" customHeight="1" x14ac:dyDescent="0.25">
      <c r="A6" s="69" t="s">
        <v>311</v>
      </c>
      <c r="B6" s="129"/>
      <c r="C6" s="70"/>
      <c r="D6" s="71"/>
      <c r="E6" s="72"/>
      <c r="F6" s="73"/>
      <c r="G6" s="74"/>
      <c r="H6" s="72"/>
      <c r="I6" s="73"/>
      <c r="J6" s="80">
        <f>AVERAGEIF(J$17:J157,"&gt;0")</f>
        <v>59.862068965517238</v>
      </c>
      <c r="K6" s="73"/>
      <c r="L6" s="75">
        <f>AVERAGE(L$17:L157)</f>
        <v>41.866666666666667</v>
      </c>
      <c r="M6" s="80">
        <f>AVERAGEIF(M$17:M157,"&gt;0")</f>
        <v>81.781609195402297</v>
      </c>
      <c r="N6" s="73"/>
      <c r="O6" s="75">
        <f>AVERAGE(O$17:O157)</f>
        <v>8</v>
      </c>
      <c r="P6" s="97"/>
      <c r="Q6" s="238"/>
      <c r="R6" s="97"/>
      <c r="S6" s="73"/>
      <c r="T6" s="75">
        <f>AVERAGEIF(T$17:T157,"&gt;0")</f>
        <v>18.506329113924053</v>
      </c>
      <c r="U6" s="75">
        <f>AVERAGEIF(U$17:U157,"&gt;0")</f>
        <v>7.9402985074626882</v>
      </c>
      <c r="V6" s="75">
        <f>AVERAGEIF(V$17:V157,"&gt;0")</f>
        <v>6.7920168067226898</v>
      </c>
      <c r="W6" s="80">
        <f>AVERAGEIF(W$17:W157,"&gt;0")</f>
        <v>1.0228571428571427</v>
      </c>
      <c r="X6" s="213">
        <f>COUNTIF(X$17:X157,"S85")+COUNTIF(X$17:X157,"P85+")+COUNTIF(X$17:X157,"P85")+COUNTIF(X$17:X157,"S85D")+COUNTIF(X$17:X157,"P85D")</f>
        <v>136</v>
      </c>
      <c r="Y6" s="129"/>
      <c r="Z6" s="99"/>
      <c r="AA6" s="76"/>
    </row>
    <row r="7" spans="1:27" s="2" customFormat="1" x14ac:dyDescent="0.25">
      <c r="A7" s="13"/>
      <c r="B7" s="34"/>
      <c r="C7" s="55"/>
      <c r="D7" s="47"/>
      <c r="E7" s="34"/>
      <c r="F7" s="34"/>
      <c r="G7" s="64"/>
      <c r="H7" s="15"/>
      <c r="I7" s="34"/>
      <c r="J7" s="81"/>
      <c r="K7" s="14"/>
      <c r="L7" s="42"/>
      <c r="M7" s="82"/>
      <c r="N7" s="34"/>
      <c r="O7" s="247"/>
      <c r="P7" s="256"/>
      <c r="Q7" s="237"/>
      <c r="R7" s="47"/>
      <c r="S7" s="94"/>
      <c r="T7" s="7"/>
      <c r="U7" s="7"/>
      <c r="V7" s="7"/>
      <c r="W7" s="92"/>
      <c r="X7" s="219"/>
      <c r="Y7" s="34"/>
      <c r="Z7" s="14"/>
    </row>
    <row r="8" spans="1:27" s="19" customFormat="1" x14ac:dyDescent="0.25">
      <c r="A8" s="16" t="s">
        <v>372</v>
      </c>
      <c r="B8" s="36" t="s">
        <v>283</v>
      </c>
      <c r="C8" s="56">
        <v>42084</v>
      </c>
      <c r="D8" s="56"/>
      <c r="E8" s="272" t="s">
        <v>356</v>
      </c>
      <c r="F8" s="36">
        <v>41957</v>
      </c>
      <c r="G8" s="65"/>
      <c r="H8" s="18" t="s">
        <v>377</v>
      </c>
      <c r="I8" s="36">
        <v>42088</v>
      </c>
      <c r="J8" s="87">
        <f t="shared" ref="J8" si="0">IF(I8*C8&gt;0,I8-C8, "")</f>
        <v>4</v>
      </c>
      <c r="K8" s="17"/>
      <c r="L8" s="98" t="str">
        <f t="shared" ref="L8" si="1">IF(K8*I8&gt;0,K8-I8, "")</f>
        <v/>
      </c>
      <c r="M8" s="87" t="str">
        <f t="shared" ref="M8" si="2">IF(K8*C8&gt;0,K8-C8,"" )</f>
        <v/>
      </c>
      <c r="N8" s="36"/>
      <c r="O8" s="98" t="str">
        <f t="shared" ref="O8" si="3">IF(N8*K8&gt;0,N8-K8,"" )</f>
        <v/>
      </c>
      <c r="P8" s="254"/>
      <c r="Q8" s="239"/>
      <c r="R8" s="48"/>
      <c r="S8" s="95"/>
      <c r="T8" s="98" t="str">
        <f t="shared" ref="T8" si="4">IF(Y8&lt;&gt;"X",IF(($S8*C8&gt;0),($S8-C8)/7,""),"x")</f>
        <v/>
      </c>
      <c r="U8" s="98" t="str">
        <f t="shared" ref="U8" si="5">IF($S8*K8&gt;0,($S8-K8)/7,"" )</f>
        <v/>
      </c>
      <c r="V8" s="98" t="str">
        <f t="shared" ref="V8" si="6">IF($S8*N8&gt;0,($S8-N8)/7,"" )</f>
        <v/>
      </c>
      <c r="W8" s="87" t="str">
        <f t="shared" ref="W8" si="7">IF($S8*R8&gt;0,($S8-R8)/7, "")</f>
        <v/>
      </c>
      <c r="X8" s="222" t="s">
        <v>89</v>
      </c>
      <c r="Y8" s="36"/>
      <c r="Z8" s="17"/>
    </row>
    <row r="9" spans="1:27" s="119" customFormat="1" x14ac:dyDescent="0.25">
      <c r="A9" s="116" t="s">
        <v>375</v>
      </c>
      <c r="B9" s="120"/>
      <c r="C9" s="122">
        <v>42081</v>
      </c>
      <c r="D9" s="273"/>
      <c r="E9" s="273" t="s">
        <v>95</v>
      </c>
      <c r="F9" s="120">
        <v>41957</v>
      </c>
      <c r="G9" s="123" t="s">
        <v>99</v>
      </c>
      <c r="H9" s="118" t="s">
        <v>376</v>
      </c>
      <c r="I9" s="120">
        <v>42081</v>
      </c>
      <c r="J9" s="86">
        <f>IF(I9*C9&gt;0,I9-C9, "")</f>
        <v>0</v>
      </c>
      <c r="K9" s="117"/>
      <c r="L9" s="104" t="str">
        <f>IF(K9*I9&gt;0,K9-I9, "")</f>
        <v/>
      </c>
      <c r="M9" s="86" t="str">
        <f>IF(K9*C9&gt;0,K9-C9,"" )</f>
        <v/>
      </c>
      <c r="N9" s="120"/>
      <c r="O9" s="104" t="str">
        <f t="shared" ref="O9" si="8">IF(N9*K9&gt;0,N9-K9,"" )</f>
        <v/>
      </c>
      <c r="P9" s="255"/>
      <c r="Q9" s="239"/>
      <c r="R9" s="121"/>
      <c r="S9" s="124"/>
      <c r="T9" s="104" t="str">
        <f>IF(Y9&lt;&gt;"X",IF(($S9*C9&gt;0),($S9-C9)/7,""),"x")</f>
        <v/>
      </c>
      <c r="U9" s="104" t="str">
        <f>IF($S9*K9&gt;0,($S9-K9)/7,"" )</f>
        <v/>
      </c>
      <c r="V9" s="104" t="str">
        <f>IF($S9*N9&gt;0,($S9-N9)/7,"" )</f>
        <v/>
      </c>
      <c r="W9" s="87" t="str">
        <f>IF($S9*R9&gt;0,($S9-R9)/7, "")</f>
        <v/>
      </c>
      <c r="X9" s="220" t="s">
        <v>42</v>
      </c>
      <c r="Y9" s="120"/>
      <c r="Z9" s="117"/>
    </row>
    <row r="10" spans="1:27" s="119" customFormat="1" x14ac:dyDescent="0.25">
      <c r="A10" s="116" t="s">
        <v>380</v>
      </c>
      <c r="B10" s="120" t="s">
        <v>277</v>
      </c>
      <c r="C10" s="122">
        <v>42080</v>
      </c>
      <c r="D10" s="273"/>
      <c r="E10" s="273" t="s">
        <v>356</v>
      </c>
      <c r="F10" s="120">
        <v>41957</v>
      </c>
      <c r="G10" s="123" t="s">
        <v>356</v>
      </c>
      <c r="H10" s="118" t="s">
        <v>376</v>
      </c>
      <c r="I10" s="120"/>
      <c r="J10" s="86" t="str">
        <f>IF(I10*C10&gt;0,I10-C10, "")</f>
        <v/>
      </c>
      <c r="K10" s="117"/>
      <c r="L10" s="104" t="str">
        <f>IF(K10*I10&gt;0,K10-I10, "")</f>
        <v/>
      </c>
      <c r="M10" s="86" t="str">
        <f>IF(K10*C10&gt;0,K10-C10,"" )</f>
        <v/>
      </c>
      <c r="N10" s="120"/>
      <c r="O10" s="104" t="str">
        <f t="shared" ref="O10" si="9">IF(N10*K10&gt;0,N10-K10,"" )</f>
        <v/>
      </c>
      <c r="P10" s="255"/>
      <c r="Q10" s="239"/>
      <c r="R10" s="121"/>
      <c r="S10" s="124"/>
      <c r="T10" s="104" t="str">
        <f>IF(Y10&lt;&gt;"X",IF(($S10*C10&gt;0),($S10-C10)/7,""),"x")</f>
        <v/>
      </c>
      <c r="U10" s="104" t="str">
        <f>IF($S10*K10&gt;0,($S10-K10)/7,"" )</f>
        <v/>
      </c>
      <c r="V10" s="104" t="str">
        <f>IF($S10*N10&gt;0,($S10-N10)/7,"" )</f>
        <v/>
      </c>
      <c r="W10" s="87" t="str">
        <f>IF($S10*R10&gt;0,($S10-R10)/7, "")</f>
        <v/>
      </c>
      <c r="X10" s="220" t="s">
        <v>42</v>
      </c>
      <c r="Y10" s="120"/>
      <c r="Z10" s="117"/>
    </row>
    <row r="11" spans="1:27" s="174" customFormat="1" x14ac:dyDescent="0.25">
      <c r="A11" s="26" t="s">
        <v>353</v>
      </c>
      <c r="B11" s="133" t="s">
        <v>289</v>
      </c>
      <c r="C11" s="59">
        <v>42080</v>
      </c>
      <c r="D11" s="51">
        <v>42069</v>
      </c>
      <c r="E11" s="38"/>
      <c r="F11" s="38">
        <v>41964</v>
      </c>
      <c r="G11" s="68" t="s">
        <v>365</v>
      </c>
      <c r="H11" s="28"/>
      <c r="I11" s="38"/>
      <c r="J11" s="88" t="str">
        <f t="shared" ref="J11:J12" si="10">IF(I11*C11&gt;0,I11-C11, "")</f>
        <v/>
      </c>
      <c r="K11" s="27"/>
      <c r="L11" s="173" t="str">
        <f t="shared" ref="L11:L12" si="11">IF(K11*I11&gt;0,K11-I11, "")</f>
        <v/>
      </c>
      <c r="M11" s="88" t="str">
        <f t="shared" ref="M11:M12" si="12">IF(K11*C11&gt;0,K11-C11,"" )</f>
        <v/>
      </c>
      <c r="N11" s="38"/>
      <c r="O11" s="173" t="str">
        <f t="shared" ref="O11:O12" si="13">IF(N11*K11&gt;0,N11-K11,"" )</f>
        <v/>
      </c>
      <c r="P11" s="253"/>
      <c r="Q11" s="239"/>
      <c r="R11" s="51"/>
      <c r="S11" s="38"/>
      <c r="T11" s="173" t="str">
        <f t="shared" ref="T11:T12" si="14">IF(Y11&lt;&gt;"X",IF(($S11*C11&gt;0),($S11-C11)/7,""),"x")</f>
        <v>x</v>
      </c>
      <c r="U11" s="173" t="str">
        <f t="shared" ref="U11:U12" si="15">IF($S11*K11&gt;0,($S11-K11)/7,"" )</f>
        <v/>
      </c>
      <c r="V11" s="173" t="str">
        <f t="shared" ref="V11:V12" si="16">IF($S11*N11&gt;0,($S11-N11)/7,"" )</f>
        <v/>
      </c>
      <c r="W11" s="88" t="str">
        <f t="shared" ref="W11:W12" si="17">IF($S11*R11&gt;0,($S11-R11)/7, "")</f>
        <v/>
      </c>
      <c r="X11" s="221" t="s">
        <v>94</v>
      </c>
      <c r="Y11" s="133" t="s">
        <v>221</v>
      </c>
      <c r="Z11" s="29"/>
    </row>
    <row r="12" spans="1:27" s="19" customFormat="1" x14ac:dyDescent="0.25">
      <c r="A12" s="16" t="s">
        <v>355</v>
      </c>
      <c r="B12" s="36" t="s">
        <v>282</v>
      </c>
      <c r="C12" s="56">
        <v>42075</v>
      </c>
      <c r="D12" s="56"/>
      <c r="E12" s="272" t="s">
        <v>356</v>
      </c>
      <c r="F12" s="36">
        <v>41957</v>
      </c>
      <c r="G12" s="65" t="s">
        <v>356</v>
      </c>
      <c r="H12" s="18" t="s">
        <v>373</v>
      </c>
      <c r="I12" s="36">
        <v>42084</v>
      </c>
      <c r="J12" s="87">
        <f t="shared" si="10"/>
        <v>9</v>
      </c>
      <c r="K12" s="17"/>
      <c r="L12" s="98" t="str">
        <f t="shared" si="11"/>
        <v/>
      </c>
      <c r="M12" s="87" t="str">
        <f t="shared" si="12"/>
        <v/>
      </c>
      <c r="N12" s="36"/>
      <c r="O12" s="98" t="str">
        <f t="shared" si="13"/>
        <v/>
      </c>
      <c r="P12" s="254"/>
      <c r="Q12" s="239"/>
      <c r="R12" s="48"/>
      <c r="S12" s="95"/>
      <c r="T12" s="98" t="str">
        <f t="shared" si="14"/>
        <v/>
      </c>
      <c r="U12" s="98" t="str">
        <f t="shared" si="15"/>
        <v/>
      </c>
      <c r="V12" s="98" t="str">
        <f t="shared" si="16"/>
        <v/>
      </c>
      <c r="W12" s="87" t="str">
        <f t="shared" si="17"/>
        <v/>
      </c>
      <c r="X12" s="222" t="s">
        <v>89</v>
      </c>
      <c r="Y12" s="36"/>
      <c r="Z12" s="17"/>
    </row>
    <row r="13" spans="1:27" s="19" customFormat="1" x14ac:dyDescent="0.25">
      <c r="A13" s="16" t="s">
        <v>351</v>
      </c>
      <c r="B13" s="36" t="s">
        <v>287</v>
      </c>
      <c r="C13" s="56">
        <v>42073</v>
      </c>
      <c r="D13" s="56"/>
      <c r="E13" s="272"/>
      <c r="F13" s="36">
        <v>41957</v>
      </c>
      <c r="G13" s="65" t="s">
        <v>352</v>
      </c>
      <c r="H13" s="18"/>
      <c r="I13" s="36"/>
      <c r="J13" s="87" t="str">
        <f t="shared" ref="J13" si="18">IF(I13*C13&gt;0,I13-C13, "")</f>
        <v/>
      </c>
      <c r="K13" s="17"/>
      <c r="L13" s="98" t="str">
        <f t="shared" ref="L13" si="19">IF(K13*I13&gt;0,K13-I13, "")</f>
        <v/>
      </c>
      <c r="M13" s="87" t="str">
        <f t="shared" ref="M13" si="20">IF(K13*C13&gt;0,K13-C13,"" )</f>
        <v/>
      </c>
      <c r="N13" s="36"/>
      <c r="O13" s="98" t="str">
        <f t="shared" ref="O13:O15" si="21">IF(N13*K13&gt;0,N13-K13,"" )</f>
        <v/>
      </c>
      <c r="P13" s="254"/>
      <c r="Q13" s="239"/>
      <c r="R13" s="48"/>
      <c r="S13" s="95"/>
      <c r="T13" s="98" t="str">
        <f t="shared" ref="T13:T15" si="22">IF(Y13&lt;&gt;"X",IF(($S13*C13&gt;0),($S13-C13)/7,""),"x")</f>
        <v/>
      </c>
      <c r="U13" s="98" t="str">
        <f t="shared" ref="U13:U15" si="23">IF($S13*K13&gt;0,($S13-K13)/7,"" )</f>
        <v/>
      </c>
      <c r="V13" s="98" t="str">
        <f t="shared" ref="V13:V15" si="24">IF($S13*N13&gt;0,($S13-N13)/7,"" )</f>
        <v/>
      </c>
      <c r="W13" s="87" t="str">
        <f t="shared" ref="W13:W15" si="25">IF($S13*R13&gt;0,($S13-R13)/7, "")</f>
        <v/>
      </c>
      <c r="X13" s="222" t="s">
        <v>89</v>
      </c>
      <c r="Y13" s="36"/>
      <c r="Z13" s="17"/>
    </row>
    <row r="14" spans="1:27" s="119" customFormat="1" x14ac:dyDescent="0.25">
      <c r="A14" s="116" t="s">
        <v>358</v>
      </c>
      <c r="B14" s="120"/>
      <c r="C14" s="122">
        <v>42061</v>
      </c>
      <c r="D14" s="273"/>
      <c r="E14" s="273" t="s">
        <v>352</v>
      </c>
      <c r="F14" s="120">
        <v>41957</v>
      </c>
      <c r="G14" s="123" t="s">
        <v>352</v>
      </c>
      <c r="H14" s="118"/>
      <c r="I14" s="120"/>
      <c r="J14" s="86" t="str">
        <f>IF(I14*C14&gt;0,I14-C14, "")</f>
        <v/>
      </c>
      <c r="K14" s="117"/>
      <c r="L14" s="104" t="str">
        <f>IF(K14*I14&gt;0,K14-I14, "")</f>
        <v/>
      </c>
      <c r="M14" s="86" t="str">
        <f>IF(K14*C14&gt;0,K14-C14,"" )</f>
        <v/>
      </c>
      <c r="N14" s="120"/>
      <c r="O14" s="104" t="str">
        <f t="shared" si="21"/>
        <v/>
      </c>
      <c r="P14" s="255"/>
      <c r="Q14" s="239"/>
      <c r="R14" s="121"/>
      <c r="S14" s="124"/>
      <c r="T14" s="104" t="str">
        <f t="shared" si="22"/>
        <v>x</v>
      </c>
      <c r="U14" s="104" t="str">
        <f t="shared" si="23"/>
        <v/>
      </c>
      <c r="V14" s="104" t="str">
        <f t="shared" si="24"/>
        <v/>
      </c>
      <c r="W14" s="87" t="str">
        <f t="shared" si="25"/>
        <v/>
      </c>
      <c r="X14" s="220" t="s">
        <v>42</v>
      </c>
      <c r="Y14" s="120" t="s">
        <v>221</v>
      </c>
      <c r="Z14" s="117"/>
    </row>
    <row r="15" spans="1:27" s="119" customFormat="1" x14ac:dyDescent="0.25">
      <c r="A15" s="116" t="s">
        <v>366</v>
      </c>
      <c r="B15" s="120" t="s">
        <v>281</v>
      </c>
      <c r="C15" s="122">
        <v>42060</v>
      </c>
      <c r="D15" s="273"/>
      <c r="E15" s="273" t="s">
        <v>308</v>
      </c>
      <c r="F15" s="120">
        <v>41957</v>
      </c>
      <c r="G15" s="123" t="s">
        <v>99</v>
      </c>
      <c r="H15" s="118" t="s">
        <v>367</v>
      </c>
      <c r="I15" s="120">
        <v>42061</v>
      </c>
      <c r="J15" s="86">
        <f>IF(I15*C15&gt;0,I15-C15, "")</f>
        <v>1</v>
      </c>
      <c r="K15" s="117"/>
      <c r="L15" s="104" t="str">
        <f>IF(K15*I15&gt;0,K15-I15, "")</f>
        <v/>
      </c>
      <c r="M15" s="86" t="str">
        <f>IF(K15*C15&gt;0,K15-C15,"" )</f>
        <v/>
      </c>
      <c r="N15" s="120"/>
      <c r="O15" s="104" t="str">
        <f t="shared" si="21"/>
        <v/>
      </c>
      <c r="P15" s="255"/>
      <c r="Q15" s="239"/>
      <c r="R15" s="121"/>
      <c r="S15" s="124"/>
      <c r="T15" s="104" t="str">
        <f t="shared" si="22"/>
        <v/>
      </c>
      <c r="U15" s="104" t="str">
        <f t="shared" si="23"/>
        <v/>
      </c>
      <c r="V15" s="104" t="str">
        <f t="shared" si="24"/>
        <v/>
      </c>
      <c r="W15" s="87" t="str">
        <f t="shared" si="25"/>
        <v/>
      </c>
      <c r="X15" s="220" t="s">
        <v>42</v>
      </c>
      <c r="Y15" s="120"/>
      <c r="Z15" s="117"/>
    </row>
    <row r="16" spans="1:27" s="19" customFormat="1" x14ac:dyDescent="0.25">
      <c r="A16" s="16" t="s">
        <v>242</v>
      </c>
      <c r="B16" s="36" t="s">
        <v>278</v>
      </c>
      <c r="C16" s="56">
        <v>42050</v>
      </c>
      <c r="D16" s="56">
        <v>42039</v>
      </c>
      <c r="E16" s="272"/>
      <c r="F16" s="36">
        <v>41957</v>
      </c>
      <c r="G16" s="65" t="s">
        <v>169</v>
      </c>
      <c r="H16" s="18"/>
      <c r="I16" s="36"/>
      <c r="J16" s="87" t="str">
        <f>IF(I16*C16&gt;0,I16-C16, "")</f>
        <v/>
      </c>
      <c r="K16" s="17"/>
      <c r="L16" s="98" t="str">
        <f>IF(K16*I16&gt;0,K16-I16, "")</f>
        <v/>
      </c>
      <c r="M16" s="87" t="str">
        <f>IF(K16*C16&gt;0,K16-C16,"" )</f>
        <v/>
      </c>
      <c r="N16" s="36"/>
      <c r="O16" s="98" t="str">
        <f>IF(N16*K16&gt;0,N16-K16,"" )</f>
        <v/>
      </c>
      <c r="P16" s="254"/>
      <c r="Q16" s="239"/>
      <c r="R16" s="48"/>
      <c r="S16" s="95"/>
      <c r="T16" s="98" t="str">
        <f>IF(Y16&lt;&gt;"X",IF(($S16*C16&gt;0),($S16-C16)/7,""),"x")</f>
        <v>x</v>
      </c>
      <c r="U16" s="98" t="str">
        <f>IF($S16*K16&gt;0,($S16-K16)/7,"" )</f>
        <v/>
      </c>
      <c r="V16" s="98" t="str">
        <f>IF($S16*N16&gt;0,($S16-N16)/7,"" )</f>
        <v/>
      </c>
      <c r="W16" s="87" t="str">
        <f>IF($S16*R16&gt;0,($S16-R16)/7, "")</f>
        <v/>
      </c>
      <c r="X16" s="222" t="s">
        <v>89</v>
      </c>
      <c r="Y16" s="36" t="s">
        <v>221</v>
      </c>
      <c r="Z16" s="17"/>
      <c r="AA16" s="19" t="s">
        <v>268</v>
      </c>
    </row>
    <row r="17" spans="1:27" s="119" customFormat="1" x14ac:dyDescent="0.25">
      <c r="A17" s="116" t="s">
        <v>317</v>
      </c>
      <c r="B17" s="120" t="s">
        <v>275</v>
      </c>
      <c r="C17" s="122">
        <v>42045</v>
      </c>
      <c r="D17" s="273"/>
      <c r="E17" s="273" t="s">
        <v>64</v>
      </c>
      <c r="F17" s="120">
        <v>41957</v>
      </c>
      <c r="G17" s="123" t="s">
        <v>308</v>
      </c>
      <c r="H17" s="118" t="s">
        <v>301</v>
      </c>
      <c r="I17" s="120">
        <v>42052</v>
      </c>
      <c r="J17" s="86">
        <f>IF(I17*C17&gt;0,I17-C17, "")</f>
        <v>7</v>
      </c>
      <c r="K17" s="117"/>
      <c r="L17" s="104" t="str">
        <f>IF(K17*I17&gt;0,K17-I17, "")</f>
        <v/>
      </c>
      <c r="M17" s="86" t="str">
        <f>IF(K17*C17&gt;0,K17-C17,"" )</f>
        <v/>
      </c>
      <c r="N17" s="120"/>
      <c r="O17" s="104" t="str">
        <f t="shared" ref="O17" si="26">IF(N17*K17&gt;0,N17-K17,"" )</f>
        <v/>
      </c>
      <c r="P17" s="255"/>
      <c r="Q17" s="239"/>
      <c r="R17" s="121"/>
      <c r="S17" s="124"/>
      <c r="T17" s="104" t="str">
        <f t="shared" ref="T17:T46" si="27">IF(Y17&lt;&gt;"X",IF(($S17*C17&gt;0),($S17-C17)/7,""),"x")</f>
        <v/>
      </c>
      <c r="U17" s="104" t="str">
        <f t="shared" ref="U17:U46" si="28">IF($S17*K17&gt;0,($S17-K17)/7,"" )</f>
        <v/>
      </c>
      <c r="V17" s="104" t="str">
        <f t="shared" ref="V17:V46" si="29">IF($S17*N17&gt;0,($S17-N17)/7,"" )</f>
        <v/>
      </c>
      <c r="W17" s="87" t="str">
        <f t="shared" ref="W17:W46" si="30">IF($S17*R17&gt;0,($S17-R17)/7, "")</f>
        <v/>
      </c>
      <c r="X17" s="220" t="s">
        <v>42</v>
      </c>
      <c r="Y17" s="120"/>
      <c r="Z17" s="117"/>
    </row>
    <row r="18" spans="1:27" s="119" customFormat="1" x14ac:dyDescent="0.25">
      <c r="A18" s="116" t="s">
        <v>302</v>
      </c>
      <c r="B18" s="120"/>
      <c r="C18" s="122">
        <v>42044</v>
      </c>
      <c r="D18" s="273">
        <v>42044</v>
      </c>
      <c r="E18" s="273" t="s">
        <v>64</v>
      </c>
      <c r="F18" s="120">
        <v>41957</v>
      </c>
      <c r="G18" s="123" t="s">
        <v>308</v>
      </c>
      <c r="H18" s="118" t="s">
        <v>303</v>
      </c>
      <c r="I18" s="120">
        <v>42045</v>
      </c>
      <c r="J18" s="86">
        <f>IF(I18*C18&gt;0,I18-C18, "")</f>
        <v>1</v>
      </c>
      <c r="K18" s="117"/>
      <c r="L18" s="104" t="str">
        <f>IF(K18*I18&gt;0,K18-I18, "")</f>
        <v/>
      </c>
      <c r="M18" s="86" t="str">
        <f>IF(K18*C18&gt;0,K18-C18,"" )</f>
        <v/>
      </c>
      <c r="N18" s="120"/>
      <c r="O18" s="104" t="str">
        <f t="shared" ref="O18:O79" si="31">IF(N18*K18&gt;0,N18-K18,"" )</f>
        <v/>
      </c>
      <c r="P18" s="255"/>
      <c r="Q18" s="239"/>
      <c r="R18" s="121"/>
      <c r="S18" s="124"/>
      <c r="T18" s="104" t="str">
        <f t="shared" si="27"/>
        <v/>
      </c>
      <c r="U18" s="104" t="str">
        <f t="shared" si="28"/>
        <v/>
      </c>
      <c r="V18" s="104" t="str">
        <f t="shared" si="29"/>
        <v/>
      </c>
      <c r="W18" s="87" t="str">
        <f t="shared" si="30"/>
        <v/>
      </c>
      <c r="X18" s="220" t="s">
        <v>42</v>
      </c>
      <c r="Y18" s="120"/>
      <c r="Z18" s="117"/>
    </row>
    <row r="19" spans="1:27" s="119" customFormat="1" x14ac:dyDescent="0.25">
      <c r="A19" s="116" t="s">
        <v>241</v>
      </c>
      <c r="B19" s="120" t="s">
        <v>275</v>
      </c>
      <c r="C19" s="122">
        <v>42039</v>
      </c>
      <c r="D19" s="273"/>
      <c r="E19" s="273" t="s">
        <v>64</v>
      </c>
      <c r="F19" s="120">
        <v>41957</v>
      </c>
      <c r="G19" s="123" t="s">
        <v>95</v>
      </c>
      <c r="H19" s="118" t="s">
        <v>294</v>
      </c>
      <c r="I19" s="120">
        <v>42050</v>
      </c>
      <c r="J19" s="86">
        <f t="shared" ref="J19:J79" si="32">IF(I19*C19&gt;0,I19-C19, "")</f>
        <v>11</v>
      </c>
      <c r="K19" s="117"/>
      <c r="L19" s="104" t="str">
        <f t="shared" ref="L19:L79" si="33">IF(K19*I19&gt;0,K19-I19, "")</f>
        <v/>
      </c>
      <c r="M19" s="86" t="str">
        <f t="shared" ref="M19:M79" si="34">IF(K19*C19&gt;0,K19-C19,"" )</f>
        <v/>
      </c>
      <c r="N19" s="120"/>
      <c r="O19" s="104" t="str">
        <f t="shared" si="31"/>
        <v/>
      </c>
      <c r="P19" s="255"/>
      <c r="Q19" s="239"/>
      <c r="R19" s="121"/>
      <c r="S19" s="124"/>
      <c r="T19" s="104" t="str">
        <f t="shared" si="27"/>
        <v/>
      </c>
      <c r="U19" s="104" t="str">
        <f t="shared" si="28"/>
        <v/>
      </c>
      <c r="V19" s="104" t="str">
        <f t="shared" si="29"/>
        <v/>
      </c>
      <c r="W19" s="87" t="str">
        <f t="shared" si="30"/>
        <v/>
      </c>
      <c r="X19" s="220" t="s">
        <v>42</v>
      </c>
      <c r="Y19" s="120"/>
      <c r="Z19" s="117"/>
    </row>
    <row r="20" spans="1:27" s="19" customFormat="1" x14ac:dyDescent="0.25">
      <c r="A20" s="16" t="s">
        <v>299</v>
      </c>
      <c r="B20" s="36" t="s">
        <v>283</v>
      </c>
      <c r="C20" s="56">
        <v>42039</v>
      </c>
      <c r="D20" s="56">
        <v>42038</v>
      </c>
      <c r="E20" s="272" t="s">
        <v>356</v>
      </c>
      <c r="F20" s="36">
        <v>41957</v>
      </c>
      <c r="G20" s="65" t="s">
        <v>99</v>
      </c>
      <c r="H20" s="18" t="s">
        <v>343</v>
      </c>
      <c r="I20" s="36">
        <v>42059</v>
      </c>
      <c r="J20" s="87">
        <f t="shared" si="32"/>
        <v>20</v>
      </c>
      <c r="K20" s="17"/>
      <c r="L20" s="98" t="str">
        <f t="shared" si="33"/>
        <v/>
      </c>
      <c r="M20" s="87" t="str">
        <f t="shared" si="34"/>
        <v/>
      </c>
      <c r="N20" s="36"/>
      <c r="O20" s="98" t="str">
        <f t="shared" si="31"/>
        <v/>
      </c>
      <c r="P20" s="254"/>
      <c r="Q20" s="239"/>
      <c r="R20" s="48"/>
      <c r="S20" s="95"/>
      <c r="T20" s="98" t="str">
        <f t="shared" si="27"/>
        <v/>
      </c>
      <c r="U20" s="98" t="str">
        <f t="shared" si="28"/>
        <v/>
      </c>
      <c r="V20" s="98" t="str">
        <f t="shared" si="29"/>
        <v/>
      </c>
      <c r="W20" s="87" t="str">
        <f t="shared" si="30"/>
        <v/>
      </c>
      <c r="X20" s="222" t="s">
        <v>89</v>
      </c>
      <c r="Y20" s="36"/>
      <c r="Z20" s="17"/>
    </row>
    <row r="21" spans="1:27" s="119" customFormat="1" x14ac:dyDescent="0.25">
      <c r="A21" s="116" t="s">
        <v>320</v>
      </c>
      <c r="B21" s="120" t="s">
        <v>282</v>
      </c>
      <c r="C21" s="122">
        <v>42039</v>
      </c>
      <c r="D21" s="121">
        <v>42039</v>
      </c>
      <c r="E21" s="120"/>
      <c r="F21" s="120"/>
      <c r="G21" s="123" t="s">
        <v>308</v>
      </c>
      <c r="H21" s="118" t="s">
        <v>272</v>
      </c>
      <c r="I21" s="120">
        <v>42044</v>
      </c>
      <c r="J21" s="136">
        <f t="shared" ref="J21" si="35">IF(I21*C21&gt;0,I21-C21, "")</f>
        <v>5</v>
      </c>
      <c r="K21" s="117"/>
      <c r="L21" s="104" t="str">
        <f t="shared" ref="L21" si="36">IF(K21*I21&gt;0,K21-I21, "")</f>
        <v/>
      </c>
      <c r="M21" s="86" t="str">
        <f t="shared" ref="M21" si="37">IF(K21*C21&gt;0,K21-C21,"" )</f>
        <v/>
      </c>
      <c r="N21" s="120"/>
      <c r="O21" s="104" t="str">
        <f t="shared" ref="O21" si="38">IF(N21*K21&gt;0,N21-K21,"" )</f>
        <v/>
      </c>
      <c r="P21" s="255"/>
      <c r="Q21" s="239"/>
      <c r="R21" s="121"/>
      <c r="S21" s="124"/>
      <c r="T21" s="104" t="str">
        <f t="shared" si="27"/>
        <v/>
      </c>
      <c r="U21" s="104" t="str">
        <f t="shared" si="28"/>
        <v/>
      </c>
      <c r="V21" s="104" t="str">
        <f t="shared" si="29"/>
        <v/>
      </c>
      <c r="W21" s="87" t="str">
        <f t="shared" si="30"/>
        <v/>
      </c>
      <c r="X21" s="220" t="s">
        <v>42</v>
      </c>
      <c r="Y21" s="120"/>
      <c r="Z21" s="117"/>
    </row>
    <row r="22" spans="1:27" s="19" customFormat="1" x14ac:dyDescent="0.25">
      <c r="A22" s="16" t="s">
        <v>248</v>
      </c>
      <c r="B22" s="36" t="s">
        <v>282</v>
      </c>
      <c r="C22" s="56">
        <v>42038</v>
      </c>
      <c r="D22" s="48">
        <v>42039</v>
      </c>
      <c r="E22" s="36" t="s">
        <v>88</v>
      </c>
      <c r="F22" s="36"/>
      <c r="G22" s="65" t="s">
        <v>308</v>
      </c>
      <c r="H22" s="18" t="s">
        <v>318</v>
      </c>
      <c r="I22" s="36">
        <v>42059</v>
      </c>
      <c r="J22" s="87">
        <f t="shared" si="32"/>
        <v>21</v>
      </c>
      <c r="K22" s="17"/>
      <c r="L22" s="98" t="str">
        <f t="shared" si="33"/>
        <v/>
      </c>
      <c r="M22" s="87" t="str">
        <f t="shared" si="34"/>
        <v/>
      </c>
      <c r="N22" s="36"/>
      <c r="O22" s="98" t="str">
        <f t="shared" si="31"/>
        <v/>
      </c>
      <c r="P22" s="254"/>
      <c r="Q22" s="239"/>
      <c r="R22" s="48"/>
      <c r="S22" s="95"/>
      <c r="T22" s="98" t="str">
        <f t="shared" si="27"/>
        <v/>
      </c>
      <c r="U22" s="98" t="str">
        <f t="shared" si="28"/>
        <v/>
      </c>
      <c r="V22" s="98" t="str">
        <f t="shared" si="29"/>
        <v/>
      </c>
      <c r="W22" s="87" t="str">
        <f t="shared" si="30"/>
        <v/>
      </c>
      <c r="X22" s="222" t="s">
        <v>89</v>
      </c>
      <c r="Y22" s="36"/>
      <c r="Z22" s="17"/>
      <c r="AA22" s="30" t="s">
        <v>249</v>
      </c>
    </row>
    <row r="23" spans="1:27" s="119" customFormat="1" x14ac:dyDescent="0.25">
      <c r="A23" s="116" t="s">
        <v>245</v>
      </c>
      <c r="B23" s="120"/>
      <c r="C23" s="122">
        <v>42037</v>
      </c>
      <c r="D23" s="121">
        <v>42027</v>
      </c>
      <c r="E23" s="120"/>
      <c r="F23" s="120"/>
      <c r="G23" s="123" t="s">
        <v>95</v>
      </c>
      <c r="H23" s="118" t="s">
        <v>246</v>
      </c>
      <c r="I23" s="120">
        <v>42037</v>
      </c>
      <c r="J23" s="136">
        <f t="shared" si="32"/>
        <v>0</v>
      </c>
      <c r="K23" s="117"/>
      <c r="L23" s="104" t="str">
        <f t="shared" si="33"/>
        <v/>
      </c>
      <c r="M23" s="86" t="str">
        <f t="shared" si="34"/>
        <v/>
      </c>
      <c r="N23" s="120"/>
      <c r="O23" s="104" t="str">
        <f t="shared" si="31"/>
        <v/>
      </c>
      <c r="P23" s="255"/>
      <c r="Q23" s="239"/>
      <c r="R23" s="121"/>
      <c r="S23" s="124"/>
      <c r="T23" s="104" t="str">
        <f t="shared" si="27"/>
        <v/>
      </c>
      <c r="U23" s="104" t="str">
        <f t="shared" si="28"/>
        <v/>
      </c>
      <c r="V23" s="104" t="str">
        <f t="shared" si="29"/>
        <v/>
      </c>
      <c r="W23" s="87" t="str">
        <f t="shared" si="30"/>
        <v/>
      </c>
      <c r="X23" s="220" t="s">
        <v>42</v>
      </c>
      <c r="Y23" s="120"/>
      <c r="Z23" s="117"/>
    </row>
    <row r="24" spans="1:27" s="19" customFormat="1" x14ac:dyDescent="0.25">
      <c r="A24" s="16" t="s">
        <v>235</v>
      </c>
      <c r="B24" s="36"/>
      <c r="C24" s="56">
        <v>42034</v>
      </c>
      <c r="D24" s="48"/>
      <c r="E24" s="36" t="s">
        <v>64</v>
      </c>
      <c r="F24" s="36">
        <v>41957</v>
      </c>
      <c r="G24" s="65" t="s">
        <v>99</v>
      </c>
      <c r="H24" s="18"/>
      <c r="I24" s="36"/>
      <c r="J24" s="87" t="str">
        <f t="shared" si="32"/>
        <v/>
      </c>
      <c r="K24" s="17"/>
      <c r="L24" s="98" t="str">
        <f t="shared" si="33"/>
        <v/>
      </c>
      <c r="M24" s="87" t="str">
        <f t="shared" si="34"/>
        <v/>
      </c>
      <c r="N24" s="36"/>
      <c r="O24" s="98" t="str">
        <f t="shared" si="31"/>
        <v/>
      </c>
      <c r="P24" s="254"/>
      <c r="Q24" s="239"/>
      <c r="R24" s="48"/>
      <c r="S24" s="95"/>
      <c r="T24" s="98" t="str">
        <f t="shared" si="27"/>
        <v/>
      </c>
      <c r="U24" s="98" t="str">
        <f t="shared" si="28"/>
        <v/>
      </c>
      <c r="V24" s="98" t="str">
        <f t="shared" si="29"/>
        <v/>
      </c>
      <c r="W24" s="87" t="str">
        <f t="shared" si="30"/>
        <v/>
      </c>
      <c r="X24" s="222" t="s">
        <v>89</v>
      </c>
      <c r="Y24" s="36"/>
      <c r="Z24" s="17"/>
    </row>
    <row r="25" spans="1:27" s="19" customFormat="1" x14ac:dyDescent="0.25">
      <c r="A25" s="16" t="s">
        <v>230</v>
      </c>
      <c r="B25" s="36"/>
      <c r="C25" s="56">
        <v>42030</v>
      </c>
      <c r="D25" s="48"/>
      <c r="E25" s="36"/>
      <c r="F25" s="36"/>
      <c r="G25" s="65" t="s">
        <v>99</v>
      </c>
      <c r="H25" s="18" t="s">
        <v>319</v>
      </c>
      <c r="I25" s="36">
        <v>42059</v>
      </c>
      <c r="J25" s="101">
        <f t="shared" si="32"/>
        <v>29</v>
      </c>
      <c r="K25" s="17"/>
      <c r="L25" s="98" t="str">
        <f t="shared" si="33"/>
        <v/>
      </c>
      <c r="M25" s="87" t="str">
        <f t="shared" si="34"/>
        <v/>
      </c>
      <c r="N25" s="36"/>
      <c r="O25" s="102" t="str">
        <f t="shared" si="31"/>
        <v/>
      </c>
      <c r="P25" s="254"/>
      <c r="Q25" s="240"/>
      <c r="R25" s="48"/>
      <c r="S25" s="95"/>
      <c r="T25" s="103" t="str">
        <f t="shared" si="27"/>
        <v/>
      </c>
      <c r="U25" s="103" t="str">
        <f t="shared" si="28"/>
        <v/>
      </c>
      <c r="V25" s="103" t="str">
        <f t="shared" si="29"/>
        <v/>
      </c>
      <c r="W25" s="87" t="str">
        <f t="shared" si="30"/>
        <v/>
      </c>
      <c r="X25" s="222" t="s">
        <v>89</v>
      </c>
      <c r="Y25" s="36"/>
      <c r="Z25" s="17"/>
    </row>
    <row r="26" spans="1:27" s="119" customFormat="1" x14ac:dyDescent="0.25">
      <c r="A26" s="116" t="s">
        <v>231</v>
      </c>
      <c r="B26" s="120"/>
      <c r="C26" s="122">
        <v>42027</v>
      </c>
      <c r="D26" s="121"/>
      <c r="E26" s="120" t="s">
        <v>212</v>
      </c>
      <c r="F26" s="120"/>
      <c r="G26" s="123" t="s">
        <v>88</v>
      </c>
      <c r="H26" s="118"/>
      <c r="I26" s="120"/>
      <c r="J26" s="86" t="str">
        <f t="shared" si="32"/>
        <v/>
      </c>
      <c r="K26" s="117"/>
      <c r="L26" s="104" t="str">
        <f t="shared" si="33"/>
        <v/>
      </c>
      <c r="M26" s="86" t="str">
        <f t="shared" si="34"/>
        <v/>
      </c>
      <c r="N26" s="120"/>
      <c r="O26" s="104" t="str">
        <f t="shared" si="31"/>
        <v/>
      </c>
      <c r="P26" s="255"/>
      <c r="Q26" s="239"/>
      <c r="R26" s="121"/>
      <c r="S26" s="124"/>
      <c r="T26" s="104" t="str">
        <f t="shared" si="27"/>
        <v/>
      </c>
      <c r="U26" s="104" t="str">
        <f t="shared" si="28"/>
        <v/>
      </c>
      <c r="V26" s="104" t="str">
        <f t="shared" si="29"/>
        <v/>
      </c>
      <c r="W26" s="87" t="str">
        <f t="shared" si="30"/>
        <v/>
      </c>
      <c r="X26" s="220" t="s">
        <v>42</v>
      </c>
      <c r="Y26" s="120"/>
      <c r="Z26" s="117"/>
    </row>
    <row r="27" spans="1:27" s="19" customFormat="1" x14ac:dyDescent="0.25">
      <c r="A27" s="16" t="s">
        <v>208</v>
      </c>
      <c r="B27" s="36"/>
      <c r="C27" s="56">
        <v>42019</v>
      </c>
      <c r="D27" s="48"/>
      <c r="E27" s="36" t="s">
        <v>95</v>
      </c>
      <c r="F27" s="36"/>
      <c r="G27" s="65" t="s">
        <v>99</v>
      </c>
      <c r="H27" s="18" t="s">
        <v>333</v>
      </c>
      <c r="I27" s="36">
        <v>42062</v>
      </c>
      <c r="J27" s="87">
        <f t="shared" si="32"/>
        <v>43</v>
      </c>
      <c r="K27" s="17"/>
      <c r="L27" s="98" t="str">
        <f t="shared" si="33"/>
        <v/>
      </c>
      <c r="M27" s="87" t="str">
        <f t="shared" si="34"/>
        <v/>
      </c>
      <c r="N27" s="36"/>
      <c r="O27" s="98" t="str">
        <f t="shared" si="31"/>
        <v/>
      </c>
      <c r="P27" s="254"/>
      <c r="Q27" s="239"/>
      <c r="R27" s="48"/>
      <c r="S27" s="95"/>
      <c r="T27" s="98" t="str">
        <f t="shared" si="27"/>
        <v/>
      </c>
      <c r="U27" s="98" t="str">
        <f t="shared" si="28"/>
        <v/>
      </c>
      <c r="V27" s="98" t="str">
        <f t="shared" si="29"/>
        <v/>
      </c>
      <c r="W27" s="87" t="str">
        <f t="shared" si="30"/>
        <v/>
      </c>
      <c r="X27" s="222" t="s">
        <v>89</v>
      </c>
      <c r="Y27" s="36"/>
      <c r="Z27" s="17"/>
    </row>
    <row r="28" spans="1:27" s="19" customFormat="1" x14ac:dyDescent="0.25">
      <c r="A28" s="16" t="s">
        <v>384</v>
      </c>
      <c r="B28" s="36" t="s">
        <v>282</v>
      </c>
      <c r="C28" s="56">
        <v>42003</v>
      </c>
      <c r="D28" s="48">
        <v>41984</v>
      </c>
      <c r="E28" s="36" t="s">
        <v>308</v>
      </c>
      <c r="F28" s="36">
        <v>41985</v>
      </c>
      <c r="G28" s="65" t="s">
        <v>99</v>
      </c>
      <c r="H28" s="18" t="s">
        <v>385</v>
      </c>
      <c r="I28" s="36">
        <v>42068</v>
      </c>
      <c r="J28" s="87">
        <f t="shared" ref="J28" si="39">IF(I28*C28&gt;0,I28-C28, "")</f>
        <v>65</v>
      </c>
      <c r="K28" s="17"/>
      <c r="L28" s="98" t="str">
        <f t="shared" ref="L28" si="40">IF(K28*I28&gt;0,K28-I28, "")</f>
        <v/>
      </c>
      <c r="M28" s="87" t="str">
        <f t="shared" ref="M28" si="41">IF(K28*C28&gt;0,K28-C28,"" )</f>
        <v/>
      </c>
      <c r="N28" s="36"/>
      <c r="O28" s="98" t="str">
        <f t="shared" ref="O28" si="42">IF(N28*K28&gt;0,N28-K28,"" )</f>
        <v/>
      </c>
      <c r="P28" s="254"/>
      <c r="Q28" s="239"/>
      <c r="R28" s="48"/>
      <c r="S28" s="95"/>
      <c r="T28" s="98" t="str">
        <f t="shared" ref="T28" si="43">IF(Y28&lt;&gt;"X",IF(($S28*C28&gt;0),($S28-C28)/7,""),"x")</f>
        <v/>
      </c>
      <c r="U28" s="98" t="str">
        <f t="shared" ref="U28" si="44">IF($S28*K28&gt;0,($S28-K28)/7,"" )</f>
        <v/>
      </c>
      <c r="V28" s="98" t="str">
        <f t="shared" ref="V28" si="45">IF($S28*N28&gt;0,($S28-N28)/7,"" )</f>
        <v/>
      </c>
      <c r="W28" s="87" t="str">
        <f t="shared" ref="W28" si="46">IF($S28*R28&gt;0,($S28-R28)/7, "")</f>
        <v/>
      </c>
      <c r="X28" s="222" t="s">
        <v>89</v>
      </c>
      <c r="Y28" s="36"/>
      <c r="Z28" s="17"/>
    </row>
    <row r="29" spans="1:27" s="19" customFormat="1" x14ac:dyDescent="0.25">
      <c r="A29" s="16" t="s">
        <v>166</v>
      </c>
      <c r="B29" s="36" t="s">
        <v>277</v>
      </c>
      <c r="C29" s="56">
        <v>41984</v>
      </c>
      <c r="D29" s="48">
        <v>41984</v>
      </c>
      <c r="E29" s="36" t="s">
        <v>88</v>
      </c>
      <c r="F29" s="36">
        <v>41985</v>
      </c>
      <c r="G29" s="65" t="s">
        <v>308</v>
      </c>
      <c r="H29" s="18" t="s">
        <v>301</v>
      </c>
      <c r="I29" s="36">
        <v>42051</v>
      </c>
      <c r="J29" s="87">
        <f t="shared" si="32"/>
        <v>67</v>
      </c>
      <c r="K29" s="17"/>
      <c r="L29" s="98" t="str">
        <f t="shared" si="33"/>
        <v/>
      </c>
      <c r="M29" s="87" t="str">
        <f t="shared" si="34"/>
        <v/>
      </c>
      <c r="N29" s="36"/>
      <c r="O29" s="98" t="str">
        <f t="shared" si="31"/>
        <v/>
      </c>
      <c r="P29" s="254"/>
      <c r="Q29" s="239"/>
      <c r="R29" s="48"/>
      <c r="S29" s="95"/>
      <c r="T29" s="98" t="str">
        <f t="shared" si="27"/>
        <v/>
      </c>
      <c r="U29" s="98" t="str">
        <f t="shared" si="28"/>
        <v/>
      </c>
      <c r="V29" s="98" t="str">
        <f t="shared" si="29"/>
        <v/>
      </c>
      <c r="W29" s="87" t="str">
        <f t="shared" si="30"/>
        <v/>
      </c>
      <c r="X29" s="222" t="s">
        <v>89</v>
      </c>
      <c r="Y29" s="36"/>
      <c r="Z29" s="17"/>
    </row>
    <row r="30" spans="1:27" s="19" customFormat="1" x14ac:dyDescent="0.25">
      <c r="A30" s="16" t="s">
        <v>144</v>
      </c>
      <c r="B30" s="36"/>
      <c r="C30" s="56">
        <v>41976</v>
      </c>
      <c r="D30" s="48"/>
      <c r="E30" s="36" t="s">
        <v>95</v>
      </c>
      <c r="F30" s="36"/>
      <c r="G30" s="65" t="s">
        <v>99</v>
      </c>
      <c r="H30" s="18"/>
      <c r="I30" s="36"/>
      <c r="J30" s="87" t="str">
        <f t="shared" si="32"/>
        <v/>
      </c>
      <c r="K30" s="17"/>
      <c r="L30" s="98" t="str">
        <f t="shared" si="33"/>
        <v/>
      </c>
      <c r="M30" s="87" t="str">
        <f t="shared" si="34"/>
        <v/>
      </c>
      <c r="N30" s="134"/>
      <c r="O30" s="98" t="str">
        <f t="shared" si="31"/>
        <v/>
      </c>
      <c r="P30" s="254"/>
      <c r="Q30" s="239"/>
      <c r="R30" s="48"/>
      <c r="S30" s="95"/>
      <c r="T30" s="98" t="str">
        <f t="shared" si="27"/>
        <v/>
      </c>
      <c r="U30" s="98" t="str">
        <f t="shared" si="28"/>
        <v/>
      </c>
      <c r="V30" s="98" t="str">
        <f t="shared" si="29"/>
        <v/>
      </c>
      <c r="W30" s="87" t="str">
        <f t="shared" si="30"/>
        <v/>
      </c>
      <c r="X30" s="222" t="s">
        <v>89</v>
      </c>
      <c r="Y30" s="36"/>
      <c r="Z30" s="17"/>
    </row>
    <row r="31" spans="1:27" s="19" customFormat="1" x14ac:dyDescent="0.25">
      <c r="A31" s="16" t="s">
        <v>163</v>
      </c>
      <c r="B31" s="130" t="s">
        <v>279</v>
      </c>
      <c r="C31" s="56">
        <v>41967</v>
      </c>
      <c r="D31" s="48">
        <v>41953</v>
      </c>
      <c r="E31" s="36" t="s">
        <v>88</v>
      </c>
      <c r="F31" s="36">
        <v>41968</v>
      </c>
      <c r="G31" s="65" t="s">
        <v>308</v>
      </c>
      <c r="H31" s="18" t="s">
        <v>300</v>
      </c>
      <c r="I31" s="36">
        <v>42051</v>
      </c>
      <c r="J31" s="87">
        <f t="shared" si="32"/>
        <v>84</v>
      </c>
      <c r="K31" s="17"/>
      <c r="L31" s="98" t="str">
        <f t="shared" si="33"/>
        <v/>
      </c>
      <c r="M31" s="87" t="str">
        <f t="shared" si="34"/>
        <v/>
      </c>
      <c r="N31" s="36"/>
      <c r="O31" s="98" t="str">
        <f t="shared" si="31"/>
        <v/>
      </c>
      <c r="P31" s="254"/>
      <c r="Q31" s="239"/>
      <c r="R31" s="48"/>
      <c r="S31" s="36"/>
      <c r="T31" s="98" t="str">
        <f t="shared" si="27"/>
        <v/>
      </c>
      <c r="U31" s="98" t="str">
        <f t="shared" si="28"/>
        <v/>
      </c>
      <c r="V31" s="98" t="str">
        <f t="shared" si="29"/>
        <v/>
      </c>
      <c r="W31" s="87" t="str">
        <f t="shared" si="30"/>
        <v/>
      </c>
      <c r="X31" s="223" t="s">
        <v>164</v>
      </c>
      <c r="Y31" s="130"/>
      <c r="Z31" s="30"/>
    </row>
    <row r="32" spans="1:27" s="30" customFormat="1" x14ac:dyDescent="0.25">
      <c r="A32" s="16" t="s">
        <v>170</v>
      </c>
      <c r="B32" s="130"/>
      <c r="C32" s="56">
        <v>41967</v>
      </c>
      <c r="D32" s="48"/>
      <c r="E32" s="36" t="s">
        <v>88</v>
      </c>
      <c r="F32" s="36"/>
      <c r="G32" s="65" t="s">
        <v>308</v>
      </c>
      <c r="H32" s="18" t="s">
        <v>292</v>
      </c>
      <c r="I32" s="36">
        <v>42046</v>
      </c>
      <c r="J32" s="87">
        <f t="shared" si="32"/>
        <v>79</v>
      </c>
      <c r="K32" s="17"/>
      <c r="L32" s="98" t="str">
        <f t="shared" si="33"/>
        <v/>
      </c>
      <c r="M32" s="87" t="str">
        <f t="shared" si="34"/>
        <v/>
      </c>
      <c r="N32" s="36"/>
      <c r="O32" s="98" t="str">
        <f t="shared" si="31"/>
        <v/>
      </c>
      <c r="P32" s="254"/>
      <c r="Q32" s="239"/>
      <c r="R32" s="48"/>
      <c r="S32" s="36"/>
      <c r="T32" s="98" t="str">
        <f t="shared" si="27"/>
        <v/>
      </c>
      <c r="U32" s="98" t="str">
        <f t="shared" si="28"/>
        <v/>
      </c>
      <c r="V32" s="98" t="str">
        <f t="shared" si="29"/>
        <v/>
      </c>
      <c r="W32" s="87" t="str">
        <f t="shared" si="30"/>
        <v/>
      </c>
      <c r="X32" s="223" t="s">
        <v>89</v>
      </c>
      <c r="Y32" s="130"/>
    </row>
    <row r="33" spans="1:27" s="19" customFormat="1" x14ac:dyDescent="0.25">
      <c r="A33" s="16" t="s">
        <v>126</v>
      </c>
      <c r="B33" s="36"/>
      <c r="C33" s="56">
        <v>41966</v>
      </c>
      <c r="D33" s="48"/>
      <c r="E33" s="36" t="s">
        <v>88</v>
      </c>
      <c r="F33" s="36">
        <v>41966</v>
      </c>
      <c r="G33" s="65" t="s">
        <v>308</v>
      </c>
      <c r="H33" s="18"/>
      <c r="I33" s="36"/>
      <c r="J33" s="87" t="str">
        <f t="shared" si="32"/>
        <v/>
      </c>
      <c r="K33" s="17"/>
      <c r="L33" s="98" t="str">
        <f t="shared" si="33"/>
        <v/>
      </c>
      <c r="M33" s="87" t="str">
        <f t="shared" si="34"/>
        <v/>
      </c>
      <c r="N33" s="36"/>
      <c r="O33" s="98" t="str">
        <f t="shared" si="31"/>
        <v/>
      </c>
      <c r="P33" s="254"/>
      <c r="Q33" s="239"/>
      <c r="R33" s="48"/>
      <c r="S33" s="95"/>
      <c r="T33" s="98" t="str">
        <f t="shared" si="27"/>
        <v/>
      </c>
      <c r="U33" s="98" t="str">
        <f t="shared" si="28"/>
        <v/>
      </c>
      <c r="V33" s="98" t="str">
        <f t="shared" si="29"/>
        <v/>
      </c>
      <c r="W33" s="87" t="str">
        <f t="shared" si="30"/>
        <v/>
      </c>
      <c r="X33" s="222" t="s">
        <v>89</v>
      </c>
      <c r="Y33" s="36"/>
      <c r="Z33" s="17"/>
    </row>
    <row r="34" spans="1:27" s="19" customFormat="1" x14ac:dyDescent="0.25">
      <c r="A34" s="16" t="s">
        <v>162</v>
      </c>
      <c r="B34" s="36" t="s">
        <v>277</v>
      </c>
      <c r="C34" s="56">
        <v>41964</v>
      </c>
      <c r="D34" s="48">
        <v>41951</v>
      </c>
      <c r="E34" s="36" t="s">
        <v>88</v>
      </c>
      <c r="F34" s="36"/>
      <c r="G34" s="65" t="s">
        <v>308</v>
      </c>
      <c r="H34" s="18" t="s">
        <v>285</v>
      </c>
      <c r="I34" s="36">
        <v>42046</v>
      </c>
      <c r="J34" s="87">
        <f t="shared" si="32"/>
        <v>82</v>
      </c>
      <c r="K34" s="17"/>
      <c r="L34" s="98" t="str">
        <f t="shared" si="33"/>
        <v/>
      </c>
      <c r="M34" s="87" t="str">
        <f t="shared" si="34"/>
        <v/>
      </c>
      <c r="N34" s="36"/>
      <c r="O34" s="98" t="str">
        <f t="shared" si="31"/>
        <v/>
      </c>
      <c r="P34" s="254"/>
      <c r="Q34" s="239"/>
      <c r="R34" s="48"/>
      <c r="S34" s="95"/>
      <c r="T34" s="98" t="str">
        <f t="shared" si="27"/>
        <v/>
      </c>
      <c r="U34" s="98" t="str">
        <f t="shared" si="28"/>
        <v/>
      </c>
      <c r="V34" s="98" t="str">
        <f t="shared" si="29"/>
        <v/>
      </c>
      <c r="W34" s="87" t="str">
        <f t="shared" si="30"/>
        <v/>
      </c>
      <c r="X34" s="222" t="s">
        <v>89</v>
      </c>
      <c r="Y34" s="36"/>
      <c r="Z34" s="17"/>
    </row>
    <row r="35" spans="1:27" s="19" customFormat="1" x14ac:dyDescent="0.25">
      <c r="A35" s="16" t="s">
        <v>113</v>
      </c>
      <c r="B35" s="36" t="s">
        <v>280</v>
      </c>
      <c r="C35" s="56">
        <v>41963</v>
      </c>
      <c r="D35" s="48">
        <v>41950</v>
      </c>
      <c r="E35" s="36" t="s">
        <v>95</v>
      </c>
      <c r="F35" s="36"/>
      <c r="G35" s="65" t="s">
        <v>308</v>
      </c>
      <c r="H35" s="18" t="s">
        <v>291</v>
      </c>
      <c r="I35" s="36">
        <v>42046</v>
      </c>
      <c r="J35" s="87">
        <f t="shared" si="32"/>
        <v>83</v>
      </c>
      <c r="K35" s="17"/>
      <c r="L35" s="98" t="str">
        <f t="shared" si="33"/>
        <v/>
      </c>
      <c r="M35" s="87" t="str">
        <f t="shared" si="34"/>
        <v/>
      </c>
      <c r="N35" s="36"/>
      <c r="O35" s="98" t="str">
        <f t="shared" si="31"/>
        <v/>
      </c>
      <c r="P35" s="254"/>
      <c r="Q35" s="239"/>
      <c r="R35" s="48"/>
      <c r="S35" s="95"/>
      <c r="T35" s="98" t="str">
        <f t="shared" si="27"/>
        <v/>
      </c>
      <c r="U35" s="98" t="str">
        <f t="shared" si="28"/>
        <v/>
      </c>
      <c r="V35" s="98" t="str">
        <f t="shared" si="29"/>
        <v/>
      </c>
      <c r="W35" s="87" t="str">
        <f t="shared" si="30"/>
        <v/>
      </c>
      <c r="X35" s="222" t="s">
        <v>89</v>
      </c>
      <c r="Y35" s="36"/>
      <c r="Z35" s="17"/>
    </row>
    <row r="36" spans="1:27" s="19" customFormat="1" x14ac:dyDescent="0.25">
      <c r="A36" s="16" t="s">
        <v>196</v>
      </c>
      <c r="B36" s="36" t="s">
        <v>282</v>
      </c>
      <c r="C36" s="56">
        <v>41962</v>
      </c>
      <c r="D36" s="48">
        <v>41962</v>
      </c>
      <c r="E36" s="36" t="s">
        <v>64</v>
      </c>
      <c r="F36" s="36"/>
      <c r="G36" s="65" t="s">
        <v>308</v>
      </c>
      <c r="H36" s="18" t="s">
        <v>286</v>
      </c>
      <c r="I36" s="36">
        <v>42046</v>
      </c>
      <c r="J36" s="87">
        <f t="shared" si="32"/>
        <v>84</v>
      </c>
      <c r="K36" s="17"/>
      <c r="L36" s="98" t="str">
        <f t="shared" si="33"/>
        <v/>
      </c>
      <c r="M36" s="87" t="str">
        <f t="shared" si="34"/>
        <v/>
      </c>
      <c r="N36" s="36"/>
      <c r="O36" s="98" t="str">
        <f t="shared" si="31"/>
        <v/>
      </c>
      <c r="P36" s="254"/>
      <c r="Q36" s="239"/>
      <c r="R36" s="48"/>
      <c r="S36" s="95"/>
      <c r="T36" s="98" t="str">
        <f t="shared" si="27"/>
        <v/>
      </c>
      <c r="U36" s="98" t="str">
        <f t="shared" si="28"/>
        <v/>
      </c>
      <c r="V36" s="98" t="str">
        <f t="shared" si="29"/>
        <v/>
      </c>
      <c r="W36" s="87" t="str">
        <f t="shared" si="30"/>
        <v/>
      </c>
      <c r="X36" s="222" t="s">
        <v>89</v>
      </c>
      <c r="Y36" s="36"/>
      <c r="Z36" s="17"/>
    </row>
    <row r="37" spans="1:27" s="19" customFormat="1" x14ac:dyDescent="0.25">
      <c r="A37" s="16" t="s">
        <v>167</v>
      </c>
      <c r="B37" s="131"/>
      <c r="C37" s="56">
        <v>41962</v>
      </c>
      <c r="D37" s="48"/>
      <c r="E37" s="36" t="s">
        <v>168</v>
      </c>
      <c r="F37" s="36"/>
      <c r="G37" s="65" t="s">
        <v>308</v>
      </c>
      <c r="H37" s="18" t="s">
        <v>211</v>
      </c>
      <c r="I37" s="36">
        <v>42023</v>
      </c>
      <c r="J37" s="87">
        <f t="shared" si="32"/>
        <v>61</v>
      </c>
      <c r="K37" s="17"/>
      <c r="L37" s="98" t="str">
        <f t="shared" si="33"/>
        <v/>
      </c>
      <c r="M37" s="87" t="str">
        <f t="shared" si="34"/>
        <v/>
      </c>
      <c r="N37" s="36"/>
      <c r="O37" s="98" t="str">
        <f t="shared" si="31"/>
        <v/>
      </c>
      <c r="P37" s="254"/>
      <c r="Q37" s="239"/>
      <c r="R37" s="48"/>
      <c r="S37" s="36"/>
      <c r="T37" s="98" t="str">
        <f t="shared" si="27"/>
        <v/>
      </c>
      <c r="U37" s="98" t="str">
        <f t="shared" si="28"/>
        <v/>
      </c>
      <c r="V37" s="98" t="str">
        <f t="shared" si="29"/>
        <v/>
      </c>
      <c r="W37" s="87" t="str">
        <f t="shared" si="30"/>
        <v/>
      </c>
      <c r="X37" s="224" t="s">
        <v>189</v>
      </c>
      <c r="Y37" s="131"/>
    </row>
    <row r="38" spans="1:27" s="19" customFormat="1" x14ac:dyDescent="0.25">
      <c r="A38" s="16" t="s">
        <v>129</v>
      </c>
      <c r="B38" s="36" t="s">
        <v>275</v>
      </c>
      <c r="C38" s="56">
        <v>41962</v>
      </c>
      <c r="D38" s="48">
        <v>41961</v>
      </c>
      <c r="E38" s="36" t="s">
        <v>88</v>
      </c>
      <c r="F38" s="36">
        <v>41962</v>
      </c>
      <c r="G38" s="65" t="s">
        <v>308</v>
      </c>
      <c r="H38" s="18" t="s">
        <v>255</v>
      </c>
      <c r="I38" s="36">
        <v>42044</v>
      </c>
      <c r="J38" s="87">
        <f t="shared" si="32"/>
        <v>82</v>
      </c>
      <c r="K38" s="17"/>
      <c r="L38" s="98" t="str">
        <f t="shared" si="33"/>
        <v/>
      </c>
      <c r="M38" s="87" t="str">
        <f t="shared" si="34"/>
        <v/>
      </c>
      <c r="N38" s="36"/>
      <c r="O38" s="98" t="str">
        <f t="shared" si="31"/>
        <v/>
      </c>
      <c r="P38" s="254"/>
      <c r="Q38" s="239"/>
      <c r="R38" s="48"/>
      <c r="S38" s="95"/>
      <c r="T38" s="98" t="str">
        <f t="shared" si="27"/>
        <v/>
      </c>
      <c r="U38" s="98" t="str">
        <f t="shared" si="28"/>
        <v/>
      </c>
      <c r="V38" s="98" t="str">
        <f t="shared" si="29"/>
        <v/>
      </c>
      <c r="W38" s="87" t="str">
        <f t="shared" si="30"/>
        <v/>
      </c>
      <c r="X38" s="222" t="s">
        <v>89</v>
      </c>
      <c r="Y38" s="36"/>
      <c r="Z38" s="17"/>
    </row>
    <row r="39" spans="1:27" s="19" customFormat="1" x14ac:dyDescent="0.25">
      <c r="A39" s="16" t="s">
        <v>110</v>
      </c>
      <c r="B39" s="36"/>
      <c r="C39" s="56">
        <v>41961</v>
      </c>
      <c r="D39" s="48"/>
      <c r="E39" s="36"/>
      <c r="F39" s="36"/>
      <c r="G39" s="65" t="s">
        <v>308</v>
      </c>
      <c r="H39" s="18"/>
      <c r="I39" s="36"/>
      <c r="J39" s="87" t="str">
        <f>IF(I39*C39&gt;0,I39-C39, "")</f>
        <v/>
      </c>
      <c r="K39" s="17"/>
      <c r="L39" s="98" t="str">
        <f>IF(K39*I39&gt;0,K39-I39, "")</f>
        <v/>
      </c>
      <c r="M39" s="87" t="str">
        <f>IF(K39*C39&gt;0,K39-C39,"" )</f>
        <v/>
      </c>
      <c r="N39" s="36"/>
      <c r="O39" s="98" t="str">
        <f>IF(N39*K39&gt;0,N39-K39,"" )</f>
        <v/>
      </c>
      <c r="P39" s="254"/>
      <c r="Q39" s="275"/>
      <c r="R39" s="48"/>
      <c r="S39" s="95"/>
      <c r="T39" s="98" t="str">
        <f>IF(Y39&lt;&gt;"X",IF(($S39*C39&gt;0),($S39-C39)/7,""),"x")</f>
        <v/>
      </c>
      <c r="U39" s="98" t="str">
        <f>IF($S39*K39&gt;0,($S39-K39)/7,"" )</f>
        <v/>
      </c>
      <c r="V39" s="98" t="str">
        <f>IF($S39*N39&gt;0,($S39-N39)/7,"" )</f>
        <v/>
      </c>
      <c r="W39" s="87" t="str">
        <f>IF($S39*R39&gt;0,($S39-R39)/7, "")</f>
        <v/>
      </c>
      <c r="X39" s="222" t="s">
        <v>89</v>
      </c>
      <c r="Y39" s="36"/>
      <c r="Z39" s="17"/>
      <c r="AA39" s="19" t="s">
        <v>250</v>
      </c>
    </row>
    <row r="40" spans="1:27" s="19" customFormat="1" x14ac:dyDescent="0.25">
      <c r="A40" s="16" t="s">
        <v>371</v>
      </c>
      <c r="B40" s="36" t="s">
        <v>277</v>
      </c>
      <c r="C40" s="56">
        <v>41961</v>
      </c>
      <c r="D40" s="56"/>
      <c r="E40" s="272" t="s">
        <v>168</v>
      </c>
      <c r="F40" s="36">
        <v>41957</v>
      </c>
      <c r="G40" s="65" t="s">
        <v>356</v>
      </c>
      <c r="H40" s="18" t="s">
        <v>373</v>
      </c>
      <c r="I40" s="36">
        <v>42084</v>
      </c>
      <c r="J40" s="87">
        <f>IF(I40*C40&gt;0,I40-C40, "")</f>
        <v>123</v>
      </c>
      <c r="K40" s="17"/>
      <c r="L40" s="98" t="str">
        <f>IF(K40*I40&gt;0,K40-I40, "")</f>
        <v/>
      </c>
      <c r="M40" s="87" t="str">
        <f>IF(K40*C40&gt;0,K40-C40,"" )</f>
        <v/>
      </c>
      <c r="N40" s="36"/>
      <c r="O40" s="98" t="str">
        <f>IF(N40*K40&gt;0,N40-K40,"" )</f>
        <v/>
      </c>
      <c r="P40" s="254"/>
      <c r="Q40" s="239"/>
      <c r="R40" s="48"/>
      <c r="S40" s="95"/>
      <c r="T40" s="98" t="str">
        <f>IF(Y40&lt;&gt;"X",IF(($S40*C40&gt;0),($S40-C40)/7,""),"x")</f>
        <v>x</v>
      </c>
      <c r="U40" s="98" t="str">
        <f>IF($S40*K40&gt;0,($S40-K40)/7,"" )</f>
        <v/>
      </c>
      <c r="V40" s="98" t="str">
        <f>IF($S40*N40&gt;0,($S40-N40)/7,"" )</f>
        <v/>
      </c>
      <c r="W40" s="87" t="str">
        <f>IF($S40*R40&gt;0,($S40-R40)/7, "")</f>
        <v/>
      </c>
      <c r="X40" s="222" t="s">
        <v>89</v>
      </c>
      <c r="Y40" s="36" t="s">
        <v>221</v>
      </c>
      <c r="Z40" s="17"/>
    </row>
    <row r="41" spans="1:27" s="19" customFormat="1" x14ac:dyDescent="0.25">
      <c r="A41" s="16" t="s">
        <v>132</v>
      </c>
      <c r="B41" s="36" t="s">
        <v>277</v>
      </c>
      <c r="C41" s="56">
        <v>41957</v>
      </c>
      <c r="D41" s="48">
        <v>41950</v>
      </c>
      <c r="E41" s="36" t="s">
        <v>88</v>
      </c>
      <c r="F41" s="36">
        <v>41958</v>
      </c>
      <c r="G41" s="65" t="s">
        <v>308</v>
      </c>
      <c r="H41" s="18" t="s">
        <v>272</v>
      </c>
      <c r="I41" s="36">
        <v>42044</v>
      </c>
      <c r="J41" s="87">
        <f t="shared" si="32"/>
        <v>87</v>
      </c>
      <c r="K41" s="17"/>
      <c r="L41" s="98" t="str">
        <f t="shared" si="33"/>
        <v/>
      </c>
      <c r="M41" s="87" t="str">
        <f t="shared" si="34"/>
        <v/>
      </c>
      <c r="N41" s="36"/>
      <c r="O41" s="98" t="str">
        <f t="shared" si="31"/>
        <v/>
      </c>
      <c r="P41" s="254"/>
      <c r="Q41" s="239"/>
      <c r="R41" s="48"/>
      <c r="S41" s="95"/>
      <c r="T41" s="98" t="str">
        <f t="shared" si="27"/>
        <v/>
      </c>
      <c r="U41" s="98" t="str">
        <f t="shared" si="28"/>
        <v/>
      </c>
      <c r="V41" s="98" t="str">
        <f t="shared" si="29"/>
        <v/>
      </c>
      <c r="W41" s="87" t="str">
        <f t="shared" si="30"/>
        <v/>
      </c>
      <c r="X41" s="222" t="s">
        <v>89</v>
      </c>
      <c r="Y41" s="36"/>
      <c r="Z41" s="17"/>
    </row>
    <row r="42" spans="1:27" s="19" customFormat="1" x14ac:dyDescent="0.25">
      <c r="A42" s="16" t="s">
        <v>177</v>
      </c>
      <c r="B42" s="36"/>
      <c r="C42" s="56">
        <v>41957</v>
      </c>
      <c r="D42" s="48"/>
      <c r="E42" s="36" t="s">
        <v>64</v>
      </c>
      <c r="F42" s="36">
        <v>41957</v>
      </c>
      <c r="G42" s="65" t="s">
        <v>308</v>
      </c>
      <c r="H42" s="18" t="s">
        <v>205</v>
      </c>
      <c r="I42" s="36">
        <v>42016</v>
      </c>
      <c r="J42" s="87">
        <f t="shared" si="32"/>
        <v>59</v>
      </c>
      <c r="K42" s="17"/>
      <c r="L42" s="98" t="str">
        <f t="shared" si="33"/>
        <v/>
      </c>
      <c r="M42" s="87" t="str">
        <f t="shared" si="34"/>
        <v/>
      </c>
      <c r="N42" s="36"/>
      <c r="O42" s="98" t="str">
        <f t="shared" si="31"/>
        <v/>
      </c>
      <c r="P42" s="254"/>
      <c r="Q42" s="239"/>
      <c r="R42" s="48"/>
      <c r="S42" s="95"/>
      <c r="T42" s="98" t="str">
        <f t="shared" si="27"/>
        <v/>
      </c>
      <c r="U42" s="98" t="str">
        <f t="shared" si="28"/>
        <v/>
      </c>
      <c r="V42" s="98" t="str">
        <f t="shared" si="29"/>
        <v/>
      </c>
      <c r="W42" s="87" t="str">
        <f t="shared" si="30"/>
        <v/>
      </c>
      <c r="X42" s="222" t="s">
        <v>89</v>
      </c>
      <c r="Y42" s="36"/>
      <c r="Z42" s="17"/>
    </row>
    <row r="43" spans="1:27" s="19" customFormat="1" x14ac:dyDescent="0.25">
      <c r="A43" s="16" t="s">
        <v>368</v>
      </c>
      <c r="B43" s="130" t="s">
        <v>277</v>
      </c>
      <c r="C43" s="56">
        <v>41956</v>
      </c>
      <c r="D43" s="48">
        <v>41953</v>
      </c>
      <c r="E43" s="36" t="s">
        <v>64</v>
      </c>
      <c r="F43" s="36">
        <v>41968</v>
      </c>
      <c r="G43" s="65" t="s">
        <v>308</v>
      </c>
      <c r="H43" s="18" t="s">
        <v>369</v>
      </c>
      <c r="I43" s="36">
        <v>42054</v>
      </c>
      <c r="J43" s="87">
        <f t="shared" ref="J43" si="47">IF(I43*C43&gt;0,I43-C43, "")</f>
        <v>98</v>
      </c>
      <c r="K43" s="17"/>
      <c r="L43" s="98" t="str">
        <f t="shared" ref="L43" si="48">IF(K43*I43&gt;0,K43-I43, "")</f>
        <v/>
      </c>
      <c r="M43" s="87" t="str">
        <f t="shared" ref="M43" si="49">IF(K43*C43&gt;0,K43-C43,"" )</f>
        <v/>
      </c>
      <c r="N43" s="36"/>
      <c r="O43" s="98" t="str">
        <f t="shared" ref="O43" si="50">IF(N43*K43&gt;0,N43-K43,"" )</f>
        <v/>
      </c>
      <c r="P43" s="254"/>
      <c r="Q43" s="239"/>
      <c r="R43" s="48"/>
      <c r="S43" s="36"/>
      <c r="T43" s="98" t="str">
        <f t="shared" ref="T43" si="51">IF(Y43&lt;&gt;"X",IF(($S43*C43&gt;0),($S43-C43)/7,""),"x")</f>
        <v/>
      </c>
      <c r="U43" s="98" t="str">
        <f t="shared" ref="U43" si="52">IF($S43*K43&gt;0,($S43-K43)/7,"" )</f>
        <v/>
      </c>
      <c r="V43" s="98" t="str">
        <f t="shared" ref="V43" si="53">IF($S43*N43&gt;0,($S43-N43)/7,"" )</f>
        <v/>
      </c>
      <c r="W43" s="87" t="str">
        <f t="shared" ref="W43" si="54">IF($S43*R43&gt;0,($S43-R43)/7, "")</f>
        <v/>
      </c>
      <c r="X43" s="223" t="s">
        <v>164</v>
      </c>
      <c r="Y43" s="130"/>
      <c r="Z43" s="30"/>
    </row>
    <row r="44" spans="1:27" s="19" customFormat="1" x14ac:dyDescent="0.25">
      <c r="A44" s="16" t="s">
        <v>133</v>
      </c>
      <c r="B44" s="36"/>
      <c r="C44" s="56">
        <v>41956</v>
      </c>
      <c r="D44" s="48"/>
      <c r="E44" s="36" t="s">
        <v>111</v>
      </c>
      <c r="F44" s="36"/>
      <c r="G44" s="65" t="s">
        <v>99</v>
      </c>
      <c r="H44" s="18" t="s">
        <v>324</v>
      </c>
      <c r="I44" s="36">
        <v>42059</v>
      </c>
      <c r="J44" s="87">
        <f t="shared" si="32"/>
        <v>103</v>
      </c>
      <c r="K44" s="17"/>
      <c r="L44" s="98" t="str">
        <f t="shared" si="33"/>
        <v/>
      </c>
      <c r="M44" s="87" t="str">
        <f t="shared" si="34"/>
        <v/>
      </c>
      <c r="N44" s="36"/>
      <c r="O44" s="98" t="str">
        <f t="shared" si="31"/>
        <v/>
      </c>
      <c r="P44" s="254"/>
      <c r="Q44" s="239"/>
      <c r="R44" s="48"/>
      <c r="S44" s="95"/>
      <c r="T44" s="98" t="str">
        <f t="shared" si="27"/>
        <v/>
      </c>
      <c r="U44" s="98" t="str">
        <f t="shared" si="28"/>
        <v/>
      </c>
      <c r="V44" s="98" t="str">
        <f t="shared" si="29"/>
        <v/>
      </c>
      <c r="W44" s="87" t="str">
        <f t="shared" si="30"/>
        <v/>
      </c>
      <c r="X44" s="222" t="s">
        <v>89</v>
      </c>
      <c r="Y44" s="36"/>
      <c r="Z44" s="17"/>
    </row>
    <row r="45" spans="1:27" s="19" customFormat="1" x14ac:dyDescent="0.25">
      <c r="A45" s="16" t="s">
        <v>296</v>
      </c>
      <c r="B45" s="36"/>
      <c r="C45" s="56">
        <v>41952</v>
      </c>
      <c r="D45" s="48"/>
      <c r="E45" s="36" t="s">
        <v>64</v>
      </c>
      <c r="F45" s="36"/>
      <c r="G45" s="65" t="s">
        <v>308</v>
      </c>
      <c r="H45" s="18" t="s">
        <v>201</v>
      </c>
      <c r="I45" s="36">
        <v>42016</v>
      </c>
      <c r="J45" s="87">
        <f t="shared" si="32"/>
        <v>64</v>
      </c>
      <c r="K45" s="17"/>
      <c r="L45" s="98" t="str">
        <f t="shared" si="33"/>
        <v/>
      </c>
      <c r="M45" s="87" t="str">
        <f t="shared" si="34"/>
        <v/>
      </c>
      <c r="N45" s="36"/>
      <c r="O45" s="98" t="str">
        <f t="shared" si="31"/>
        <v/>
      </c>
      <c r="P45" s="254"/>
      <c r="Q45" s="239"/>
      <c r="R45" s="48"/>
      <c r="S45" s="36"/>
      <c r="T45" s="98" t="str">
        <f t="shared" si="27"/>
        <v/>
      </c>
      <c r="U45" s="98" t="str">
        <f t="shared" si="28"/>
        <v/>
      </c>
      <c r="V45" s="98" t="str">
        <f t="shared" si="29"/>
        <v/>
      </c>
      <c r="W45" s="87" t="str">
        <f t="shared" si="30"/>
        <v/>
      </c>
      <c r="X45" s="222" t="s">
        <v>89</v>
      </c>
      <c r="Y45" s="36"/>
      <c r="Z45" s="17"/>
    </row>
    <row r="46" spans="1:27" s="19" customFormat="1" x14ac:dyDescent="0.25">
      <c r="A46" s="16" t="s">
        <v>137</v>
      </c>
      <c r="B46" s="36" t="s">
        <v>278</v>
      </c>
      <c r="C46" s="56">
        <v>41952</v>
      </c>
      <c r="D46" s="48">
        <v>41952</v>
      </c>
      <c r="E46" s="36" t="s">
        <v>64</v>
      </c>
      <c r="F46" s="36">
        <v>41964</v>
      </c>
      <c r="G46" s="65" t="s">
        <v>308</v>
      </c>
      <c r="H46" s="18" t="s">
        <v>255</v>
      </c>
      <c r="I46" s="36">
        <v>42042</v>
      </c>
      <c r="J46" s="87">
        <f t="shared" si="32"/>
        <v>90</v>
      </c>
      <c r="K46" s="17"/>
      <c r="L46" s="98" t="str">
        <f t="shared" si="33"/>
        <v/>
      </c>
      <c r="M46" s="87" t="str">
        <f t="shared" si="34"/>
        <v/>
      </c>
      <c r="N46" s="36"/>
      <c r="O46" s="98" t="str">
        <f t="shared" si="31"/>
        <v/>
      </c>
      <c r="P46" s="254"/>
      <c r="Q46" s="239"/>
      <c r="R46" s="48"/>
      <c r="S46" s="36"/>
      <c r="T46" s="98" t="str">
        <f t="shared" si="27"/>
        <v/>
      </c>
      <c r="U46" s="98" t="str">
        <f t="shared" si="28"/>
        <v/>
      </c>
      <c r="V46" s="98" t="str">
        <f t="shared" si="29"/>
        <v/>
      </c>
      <c r="W46" s="87" t="str">
        <f t="shared" si="30"/>
        <v/>
      </c>
      <c r="X46" s="222" t="s">
        <v>89</v>
      </c>
      <c r="Y46" s="36"/>
      <c r="Z46" s="17"/>
    </row>
    <row r="47" spans="1:27" s="19" customFormat="1" x14ac:dyDescent="0.25">
      <c r="A47" s="16" t="s">
        <v>83</v>
      </c>
      <c r="B47" s="36" t="s">
        <v>282</v>
      </c>
      <c r="C47" s="56">
        <v>41947</v>
      </c>
      <c r="D47" s="48">
        <v>41942</v>
      </c>
      <c r="E47" s="36" t="s">
        <v>64</v>
      </c>
      <c r="F47" s="36">
        <v>41956</v>
      </c>
      <c r="G47" s="65" t="s">
        <v>308</v>
      </c>
      <c r="H47" s="18" t="s">
        <v>204</v>
      </c>
      <c r="I47" s="36">
        <v>42016</v>
      </c>
      <c r="J47" s="87">
        <f t="shared" si="32"/>
        <v>69</v>
      </c>
      <c r="K47" s="17"/>
      <c r="L47" s="98" t="str">
        <f t="shared" si="33"/>
        <v/>
      </c>
      <c r="M47" s="87" t="str">
        <f t="shared" si="34"/>
        <v/>
      </c>
      <c r="N47" s="36"/>
      <c r="O47" s="98" t="str">
        <f t="shared" si="31"/>
        <v/>
      </c>
      <c r="P47" s="254"/>
      <c r="Q47" s="239"/>
      <c r="R47" s="48"/>
      <c r="S47" s="95"/>
      <c r="T47" s="98" t="str">
        <f t="shared" ref="T47:T74" si="55">IF(Y47&lt;&gt;"X",IF(($S47*C47&gt;0),($S47-C47)/7,""),"x")</f>
        <v/>
      </c>
      <c r="U47" s="98" t="str">
        <f t="shared" ref="U47:U74" si="56">IF($S47*K47&gt;0,($S47-K47)/7,"" )</f>
        <v/>
      </c>
      <c r="V47" s="98" t="str">
        <f t="shared" ref="V47:V74" si="57">IF($S47*N47&gt;0,($S47-N47)/7,"" )</f>
        <v/>
      </c>
      <c r="W47" s="87" t="str">
        <f t="shared" ref="W47:W78" si="58">IF($S47*R47&gt;0,($S47-R47)/7, "")</f>
        <v/>
      </c>
      <c r="X47" s="222" t="s">
        <v>89</v>
      </c>
      <c r="Y47" s="36"/>
      <c r="Z47" s="17"/>
    </row>
    <row r="48" spans="1:27" s="19" customFormat="1" x14ac:dyDescent="0.25">
      <c r="A48" s="16" t="s">
        <v>349</v>
      </c>
      <c r="B48" s="36" t="s">
        <v>289</v>
      </c>
      <c r="C48" s="56">
        <v>41943</v>
      </c>
      <c r="D48" s="48">
        <v>41943</v>
      </c>
      <c r="E48" s="36" t="s">
        <v>64</v>
      </c>
      <c r="F48" s="36"/>
      <c r="G48" s="65" t="s">
        <v>308</v>
      </c>
      <c r="H48" s="18" t="s">
        <v>210</v>
      </c>
      <c r="I48" s="36">
        <v>42024</v>
      </c>
      <c r="J48" s="87">
        <f t="shared" si="32"/>
        <v>81</v>
      </c>
      <c r="K48" s="17"/>
      <c r="L48" s="98" t="str">
        <f t="shared" si="33"/>
        <v/>
      </c>
      <c r="M48" s="87" t="str">
        <f t="shared" si="34"/>
        <v/>
      </c>
      <c r="N48" s="36"/>
      <c r="O48" s="98" t="str">
        <f t="shared" si="31"/>
        <v/>
      </c>
      <c r="P48" s="254"/>
      <c r="Q48" s="239"/>
      <c r="R48" s="48"/>
      <c r="S48" s="95"/>
      <c r="T48" s="98" t="str">
        <f t="shared" si="55"/>
        <v/>
      </c>
      <c r="U48" s="98" t="str">
        <f t="shared" si="56"/>
        <v/>
      </c>
      <c r="V48" s="98" t="str">
        <f t="shared" si="57"/>
        <v/>
      </c>
      <c r="W48" s="87" t="str">
        <f t="shared" si="58"/>
        <v/>
      </c>
      <c r="X48" s="222" t="s">
        <v>89</v>
      </c>
      <c r="Y48" s="36"/>
      <c r="Z48" s="17"/>
    </row>
    <row r="49" spans="1:27" s="19" customFormat="1" x14ac:dyDescent="0.25">
      <c r="A49" s="16" t="s">
        <v>153</v>
      </c>
      <c r="B49" s="36" t="s">
        <v>289</v>
      </c>
      <c r="C49" s="56">
        <v>41937</v>
      </c>
      <c r="D49" s="48"/>
      <c r="E49" s="18" t="s">
        <v>79</v>
      </c>
      <c r="F49" s="36">
        <v>41956</v>
      </c>
      <c r="G49" s="65" t="s">
        <v>308</v>
      </c>
      <c r="H49" s="18" t="s">
        <v>182</v>
      </c>
      <c r="I49" s="36">
        <v>42002</v>
      </c>
      <c r="J49" s="87">
        <f t="shared" si="32"/>
        <v>65</v>
      </c>
      <c r="K49" s="17"/>
      <c r="L49" s="98" t="str">
        <f t="shared" si="33"/>
        <v/>
      </c>
      <c r="M49" s="87" t="str">
        <f t="shared" si="34"/>
        <v/>
      </c>
      <c r="N49" s="36"/>
      <c r="O49" s="98" t="str">
        <f t="shared" si="31"/>
        <v/>
      </c>
      <c r="P49" s="254"/>
      <c r="Q49" s="239"/>
      <c r="R49" s="48"/>
      <c r="S49" s="95"/>
      <c r="T49" s="98" t="str">
        <f t="shared" si="55"/>
        <v/>
      </c>
      <c r="U49" s="98" t="str">
        <f t="shared" si="56"/>
        <v/>
      </c>
      <c r="V49" s="98" t="str">
        <f t="shared" si="57"/>
        <v/>
      </c>
      <c r="W49" s="87" t="str">
        <f t="shared" si="58"/>
        <v/>
      </c>
      <c r="X49" s="222" t="s">
        <v>89</v>
      </c>
      <c r="Y49" s="36"/>
      <c r="Z49" s="17"/>
    </row>
    <row r="50" spans="1:27" s="19" customFormat="1" x14ac:dyDescent="0.25">
      <c r="A50" s="16" t="s">
        <v>219</v>
      </c>
      <c r="B50" s="36"/>
      <c r="C50" s="56">
        <v>41935</v>
      </c>
      <c r="D50" s="48"/>
      <c r="E50" s="36"/>
      <c r="F50" s="36"/>
      <c r="G50" s="65" t="s">
        <v>308</v>
      </c>
      <c r="H50" s="18" t="s">
        <v>319</v>
      </c>
      <c r="I50" s="36">
        <v>42065</v>
      </c>
      <c r="J50" s="87">
        <f t="shared" si="32"/>
        <v>130</v>
      </c>
      <c r="K50" s="17"/>
      <c r="L50" s="98" t="str">
        <f t="shared" si="33"/>
        <v/>
      </c>
      <c r="M50" s="87" t="str">
        <f t="shared" si="34"/>
        <v/>
      </c>
      <c r="N50" s="36"/>
      <c r="O50" s="98" t="str">
        <f t="shared" si="31"/>
        <v/>
      </c>
      <c r="P50" s="254"/>
      <c r="Q50" s="239"/>
      <c r="R50" s="48"/>
      <c r="S50" s="36"/>
      <c r="T50" s="98" t="str">
        <f t="shared" si="55"/>
        <v>x</v>
      </c>
      <c r="U50" s="98" t="str">
        <f t="shared" si="56"/>
        <v/>
      </c>
      <c r="V50" s="98" t="str">
        <f t="shared" si="57"/>
        <v/>
      </c>
      <c r="W50" s="87" t="str">
        <f t="shared" si="58"/>
        <v/>
      </c>
      <c r="X50" s="222" t="s">
        <v>89</v>
      </c>
      <c r="Y50" s="36" t="s">
        <v>221</v>
      </c>
      <c r="Z50" s="17"/>
      <c r="AA50" s="19" t="s">
        <v>222</v>
      </c>
    </row>
    <row r="51" spans="1:27" s="19" customFormat="1" x14ac:dyDescent="0.25">
      <c r="A51" s="16" t="s">
        <v>345</v>
      </c>
      <c r="B51" s="36" t="s">
        <v>275</v>
      </c>
      <c r="C51" s="56">
        <v>41950</v>
      </c>
      <c r="D51" s="48">
        <v>41951</v>
      </c>
      <c r="E51" s="36" t="s">
        <v>64</v>
      </c>
      <c r="F51" s="36">
        <v>41956</v>
      </c>
      <c r="G51" s="65" t="s">
        <v>308</v>
      </c>
      <c r="H51" s="18" t="s">
        <v>344</v>
      </c>
      <c r="I51" s="36">
        <v>42022</v>
      </c>
      <c r="J51" s="87">
        <f t="shared" ref="J51" si="59">IF(I51*C51&gt;0,I51-C51, "")</f>
        <v>72</v>
      </c>
      <c r="K51" s="17">
        <v>42090</v>
      </c>
      <c r="L51" s="98">
        <f t="shared" ref="L51" si="60">IF(K51*I51&gt;0,K51-I51, "")</f>
        <v>68</v>
      </c>
      <c r="M51" s="87">
        <f t="shared" ref="M51" si="61">IF(K51*C51&gt;0,K51-C51,"" )</f>
        <v>140</v>
      </c>
      <c r="N51" s="36"/>
      <c r="O51" s="98" t="str">
        <f t="shared" ref="O51" si="62">IF(N51*K51&gt;0,N51-K51,"" )</f>
        <v/>
      </c>
      <c r="P51" s="254"/>
      <c r="Q51" s="239"/>
      <c r="R51" s="48"/>
      <c r="S51" s="95"/>
      <c r="T51" s="98" t="str">
        <f>IF(Y51&lt;&gt;"X",IF(($S51*C51&gt;0),($S51-C51)/7,""),"x")</f>
        <v/>
      </c>
      <c r="U51" s="98" t="str">
        <f>IF($S51*K51&gt;0,($S51-K51)/7,"" )</f>
        <v/>
      </c>
      <c r="V51" s="98" t="str">
        <f>IF($S51*N51&gt;0,($S51-N51)/7,"" )</f>
        <v/>
      </c>
      <c r="W51" s="87" t="str">
        <f>IF($S51*R51&gt;0,($S51-R51)/7, "")</f>
        <v/>
      </c>
      <c r="X51" s="222" t="s">
        <v>89</v>
      </c>
      <c r="Y51" s="36"/>
      <c r="Z51" s="17"/>
    </row>
    <row r="52" spans="1:27" s="19" customFormat="1" x14ac:dyDescent="0.25">
      <c r="A52" s="16" t="s">
        <v>125</v>
      </c>
      <c r="B52" s="36"/>
      <c r="C52" s="56">
        <v>41954</v>
      </c>
      <c r="D52" s="48">
        <v>41966</v>
      </c>
      <c r="E52" s="36" t="s">
        <v>88</v>
      </c>
      <c r="F52" s="36"/>
      <c r="G52" s="65" t="s">
        <v>308</v>
      </c>
      <c r="H52" s="18" t="s">
        <v>244</v>
      </c>
      <c r="I52" s="36">
        <v>42040</v>
      </c>
      <c r="J52" s="87">
        <f>IF(I52*C52&gt;0,I52-C52, "")</f>
        <v>86</v>
      </c>
      <c r="K52" s="17">
        <v>42089</v>
      </c>
      <c r="L52" s="98">
        <f>IF(K52*I52&gt;0,K52-I52, "")</f>
        <v>49</v>
      </c>
      <c r="M52" s="87">
        <f>IF(K52*C52&gt;0,K52-C52,"" )</f>
        <v>135</v>
      </c>
      <c r="N52" s="36"/>
      <c r="O52" s="98" t="str">
        <f>IF(N52*K52&gt;0,N52-K52,"" )</f>
        <v/>
      </c>
      <c r="P52" s="254"/>
      <c r="Q52" s="239"/>
      <c r="R52" s="48"/>
      <c r="S52" s="36"/>
      <c r="T52" s="98" t="str">
        <f>IF(Y52&lt;&gt;"X",IF(($S52*C52&gt;0),($S52-C52)/7,""),"x")</f>
        <v/>
      </c>
      <c r="U52" s="98" t="str">
        <f>IF($S52*K52&gt;0,($S52-K52)/7,"" )</f>
        <v/>
      </c>
      <c r="V52" s="98" t="str">
        <f>IF($S52*N52&gt;0,($S52-N52)/7,"" )</f>
        <v/>
      </c>
      <c r="W52" s="87" t="str">
        <f>IF($S52*R52&gt;0,($S52-R52)/7, "")</f>
        <v/>
      </c>
      <c r="X52" s="222" t="s">
        <v>89</v>
      </c>
      <c r="Y52" s="36"/>
      <c r="Z52" s="17"/>
    </row>
    <row r="53" spans="1:27" s="19" customFormat="1" x14ac:dyDescent="0.25">
      <c r="A53" s="16" t="s">
        <v>306</v>
      </c>
      <c r="B53" s="36"/>
      <c r="C53" s="56">
        <v>41951</v>
      </c>
      <c r="D53" s="48">
        <v>41951</v>
      </c>
      <c r="E53" s="36" t="s">
        <v>64</v>
      </c>
      <c r="F53" s="36">
        <v>41956</v>
      </c>
      <c r="G53" s="65" t="s">
        <v>308</v>
      </c>
      <c r="H53" s="18" t="s">
        <v>307</v>
      </c>
      <c r="I53" s="36">
        <v>42023</v>
      </c>
      <c r="J53" s="87">
        <f>IF(I53*C53&gt;0,I53-C53, "")</f>
        <v>72</v>
      </c>
      <c r="K53" s="17">
        <v>42089</v>
      </c>
      <c r="L53" s="98">
        <f>IF(K53*I53&gt;0,K53-I53, "")</f>
        <v>66</v>
      </c>
      <c r="M53" s="87">
        <f>IF(K53*C53&gt;0,K53-C53,"" )</f>
        <v>138</v>
      </c>
      <c r="N53" s="36"/>
      <c r="O53" s="98" t="str">
        <f>IF(N53*K53&gt;0,N53-K53,"" )</f>
        <v/>
      </c>
      <c r="P53" s="254"/>
      <c r="Q53" s="239"/>
      <c r="R53" s="48"/>
      <c r="S53" s="95"/>
      <c r="T53" s="98" t="str">
        <f>IF(Y53&lt;&gt;"X",IF(($S53*C53&gt;0),($S53-C53)/7,""),"x")</f>
        <v/>
      </c>
      <c r="U53" s="98" t="str">
        <f>IF($S53*K53&gt;0,($S53-K53)/7,"" )</f>
        <v/>
      </c>
      <c r="V53" s="98" t="str">
        <f>IF($S53*N53&gt;0,($S53-N53)/7,"" )</f>
        <v/>
      </c>
      <c r="W53" s="87" t="str">
        <f>IF($S53*R53&gt;0,($S53-R53)/7, "")</f>
        <v/>
      </c>
      <c r="X53" s="222" t="s">
        <v>89</v>
      </c>
      <c r="Y53" s="36"/>
      <c r="Z53" s="17"/>
    </row>
    <row r="54" spans="1:27" s="19" customFormat="1" x14ac:dyDescent="0.25">
      <c r="A54" s="16" t="s">
        <v>91</v>
      </c>
      <c r="B54" s="36" t="s">
        <v>280</v>
      </c>
      <c r="C54" s="56">
        <v>41956</v>
      </c>
      <c r="D54" s="48"/>
      <c r="E54" s="36" t="s">
        <v>64</v>
      </c>
      <c r="F54" s="36">
        <v>41972</v>
      </c>
      <c r="G54" s="65" t="s">
        <v>308</v>
      </c>
      <c r="H54" s="18" t="s">
        <v>284</v>
      </c>
      <c r="I54" s="36">
        <v>42023</v>
      </c>
      <c r="J54" s="87">
        <f>IF(I54*C54&gt;0,I54-C54, "")</f>
        <v>67</v>
      </c>
      <c r="K54" s="17">
        <v>42089</v>
      </c>
      <c r="L54" s="98">
        <f>IF(K54*I54&gt;0,K54-I54, "")</f>
        <v>66</v>
      </c>
      <c r="M54" s="87">
        <f>IF(K54*C54&gt;0,K54-C54,"" )</f>
        <v>133</v>
      </c>
      <c r="N54" s="36"/>
      <c r="O54" s="98" t="str">
        <f>IF(N54*K54&gt;0,N54-K54,"" )</f>
        <v/>
      </c>
      <c r="P54" s="254"/>
      <c r="Q54" s="239"/>
      <c r="R54" s="48"/>
      <c r="S54" s="36"/>
      <c r="T54" s="98" t="str">
        <f>IF(Y54&lt;&gt;"X",IF(($S54*C54&gt;0),($S54-C54)/7,""),"x")</f>
        <v/>
      </c>
      <c r="U54" s="98" t="str">
        <f t="shared" ref="U54:U59" si="63">IF($S54*K54&gt;0,($S54-K54)/7,"" )</f>
        <v/>
      </c>
      <c r="V54" s="98" t="str">
        <f t="shared" ref="V54:V59" si="64">IF($S54*N54&gt;0,($S54-N54)/7,"" )</f>
        <v/>
      </c>
      <c r="W54" s="87" t="str">
        <f t="shared" ref="W54:W59" si="65">IF($S54*R54&gt;0,($S54-R54)/7, "")</f>
        <v/>
      </c>
      <c r="X54" s="222" t="s">
        <v>89</v>
      </c>
      <c r="Y54" s="36"/>
      <c r="Z54" s="17"/>
    </row>
    <row r="55" spans="1:27" s="19" customFormat="1" x14ac:dyDescent="0.25">
      <c r="A55" s="16" t="s">
        <v>165</v>
      </c>
      <c r="B55" s="36" t="s">
        <v>283</v>
      </c>
      <c r="C55" s="56">
        <v>41955</v>
      </c>
      <c r="D55" s="48">
        <v>41954</v>
      </c>
      <c r="E55" s="36" t="s">
        <v>88</v>
      </c>
      <c r="F55" s="36"/>
      <c r="G55" s="65" t="s">
        <v>308</v>
      </c>
      <c r="H55" s="18" t="s">
        <v>269</v>
      </c>
      <c r="I55" s="36">
        <v>42044</v>
      </c>
      <c r="J55" s="87">
        <f t="shared" ref="J55:J60" si="66">IF(I55*C55&gt;0,I55-C55, "")</f>
        <v>89</v>
      </c>
      <c r="K55" s="17">
        <v>42089</v>
      </c>
      <c r="L55" s="98">
        <f t="shared" ref="L55:L60" si="67">IF(K55*I55&gt;0,K55-I55, "")</f>
        <v>45</v>
      </c>
      <c r="M55" s="87">
        <f t="shared" ref="M55:M60" si="68">IF(K55*C55&gt;0,K55-C55,"" )</f>
        <v>134</v>
      </c>
      <c r="N55" s="36"/>
      <c r="O55" s="98" t="str">
        <f t="shared" ref="O55:O60" si="69">IF(N55*K55&gt;0,N55-K55,"" )</f>
        <v/>
      </c>
      <c r="P55" s="254"/>
      <c r="Q55" s="239"/>
      <c r="R55" s="48"/>
      <c r="S55" s="36"/>
      <c r="T55" s="98" t="str">
        <f t="shared" ref="T55:T61" si="70">IF(Y55&lt;&gt;"X",IF(($S55*C55&gt;0),($S55-C55)/7,""),"x")</f>
        <v/>
      </c>
      <c r="U55" s="98" t="str">
        <f t="shared" si="63"/>
        <v/>
      </c>
      <c r="V55" s="98" t="str">
        <f t="shared" si="64"/>
        <v/>
      </c>
      <c r="W55" s="87" t="str">
        <f t="shared" si="65"/>
        <v/>
      </c>
      <c r="X55" s="222" t="s">
        <v>89</v>
      </c>
      <c r="Y55" s="36"/>
      <c r="Z55" s="17"/>
    </row>
    <row r="56" spans="1:27" s="19" customFormat="1" x14ac:dyDescent="0.25">
      <c r="A56" s="16" t="s">
        <v>295</v>
      </c>
      <c r="B56" s="36" t="s">
        <v>275</v>
      </c>
      <c r="C56" s="56">
        <v>41942</v>
      </c>
      <c r="D56" s="48"/>
      <c r="E56" s="36" t="s">
        <v>64</v>
      </c>
      <c r="F56" s="36"/>
      <c r="G56" s="65" t="s">
        <v>308</v>
      </c>
      <c r="H56" s="18" t="s">
        <v>199</v>
      </c>
      <c r="I56" s="36">
        <v>42012</v>
      </c>
      <c r="J56" s="87">
        <f t="shared" si="66"/>
        <v>70</v>
      </c>
      <c r="K56" s="17">
        <v>42089</v>
      </c>
      <c r="L56" s="98">
        <f t="shared" si="67"/>
        <v>77</v>
      </c>
      <c r="M56" s="87">
        <f t="shared" si="68"/>
        <v>147</v>
      </c>
      <c r="N56" s="36"/>
      <c r="O56" s="98" t="str">
        <f t="shared" si="69"/>
        <v/>
      </c>
      <c r="P56" s="254"/>
      <c r="Q56" s="239"/>
      <c r="R56" s="48"/>
      <c r="S56" s="95"/>
      <c r="T56" s="98" t="str">
        <f t="shared" si="70"/>
        <v/>
      </c>
      <c r="U56" s="98" t="str">
        <f t="shared" si="63"/>
        <v/>
      </c>
      <c r="V56" s="98" t="str">
        <f t="shared" si="64"/>
        <v/>
      </c>
      <c r="W56" s="87" t="str">
        <f t="shared" si="65"/>
        <v/>
      </c>
      <c r="X56" s="222" t="s">
        <v>89</v>
      </c>
      <c r="Y56" s="36"/>
      <c r="Z56" s="17"/>
    </row>
    <row r="57" spans="1:27" s="174" customFormat="1" x14ac:dyDescent="0.25">
      <c r="A57" s="26" t="s">
        <v>379</v>
      </c>
      <c r="B57" s="133"/>
      <c r="C57" s="59">
        <v>42038</v>
      </c>
      <c r="D57" s="51">
        <v>42069</v>
      </c>
      <c r="E57" s="38"/>
      <c r="F57" s="38">
        <v>41964</v>
      </c>
      <c r="G57" s="68" t="s">
        <v>95</v>
      </c>
      <c r="H57" s="28" t="s">
        <v>374</v>
      </c>
      <c r="I57" s="38">
        <v>42041</v>
      </c>
      <c r="J57" s="88">
        <f t="shared" si="66"/>
        <v>3</v>
      </c>
      <c r="K57" s="27">
        <v>42088</v>
      </c>
      <c r="L57" s="173">
        <f t="shared" si="67"/>
        <v>47</v>
      </c>
      <c r="M57" s="88">
        <f t="shared" si="68"/>
        <v>50</v>
      </c>
      <c r="N57" s="38"/>
      <c r="O57" s="173" t="str">
        <f t="shared" si="69"/>
        <v/>
      </c>
      <c r="P57" s="253"/>
      <c r="Q57" s="239"/>
      <c r="R57" s="51"/>
      <c r="S57" s="38"/>
      <c r="T57" s="173" t="str">
        <f t="shared" si="70"/>
        <v/>
      </c>
      <c r="U57" s="173" t="str">
        <f t="shared" si="63"/>
        <v/>
      </c>
      <c r="V57" s="173" t="str">
        <f t="shared" si="64"/>
        <v/>
      </c>
      <c r="W57" s="88" t="str">
        <f t="shared" si="65"/>
        <v/>
      </c>
      <c r="X57" s="221" t="s">
        <v>94</v>
      </c>
      <c r="Y57" s="133"/>
      <c r="Z57" s="29"/>
    </row>
    <row r="58" spans="1:27" s="19" customFormat="1" x14ac:dyDescent="0.25">
      <c r="A58" s="16" t="s">
        <v>85</v>
      </c>
      <c r="B58" s="36" t="s">
        <v>276</v>
      </c>
      <c r="C58" s="56">
        <v>41942</v>
      </c>
      <c r="D58" s="48">
        <v>41955</v>
      </c>
      <c r="E58" s="36" t="s">
        <v>88</v>
      </c>
      <c r="F58" s="36"/>
      <c r="G58" s="65" t="s">
        <v>308</v>
      </c>
      <c r="H58" s="18" t="s">
        <v>206</v>
      </c>
      <c r="I58" s="36">
        <v>42016</v>
      </c>
      <c r="J58" s="87">
        <f t="shared" si="66"/>
        <v>74</v>
      </c>
      <c r="K58" s="17">
        <v>42088</v>
      </c>
      <c r="L58" s="98">
        <f t="shared" si="67"/>
        <v>72</v>
      </c>
      <c r="M58" s="87">
        <f t="shared" si="68"/>
        <v>146</v>
      </c>
      <c r="N58" s="36"/>
      <c r="O58" s="98" t="str">
        <f t="shared" si="69"/>
        <v/>
      </c>
      <c r="P58" s="254"/>
      <c r="Q58" s="239"/>
      <c r="R58" s="48"/>
      <c r="S58" s="95"/>
      <c r="T58" s="98" t="str">
        <f t="shared" si="70"/>
        <v/>
      </c>
      <c r="U58" s="98" t="str">
        <f t="shared" si="63"/>
        <v/>
      </c>
      <c r="V58" s="98" t="str">
        <f t="shared" si="64"/>
        <v/>
      </c>
      <c r="W58" s="87" t="str">
        <f t="shared" si="65"/>
        <v/>
      </c>
      <c r="X58" s="222" t="s">
        <v>89</v>
      </c>
      <c r="Y58" s="36"/>
      <c r="Z58" s="17"/>
      <c r="AA58" s="19" t="s">
        <v>207</v>
      </c>
    </row>
    <row r="59" spans="1:27" s="174" customFormat="1" x14ac:dyDescent="0.25">
      <c r="A59" s="26" t="s">
        <v>293</v>
      </c>
      <c r="B59" s="133" t="s">
        <v>281</v>
      </c>
      <c r="C59" s="59">
        <v>42042</v>
      </c>
      <c r="D59" s="178">
        <v>42042</v>
      </c>
      <c r="E59" s="178"/>
      <c r="F59" s="38">
        <v>41964</v>
      </c>
      <c r="G59" s="68" t="s">
        <v>95</v>
      </c>
      <c r="H59" s="28" t="s">
        <v>359</v>
      </c>
      <c r="I59" s="38">
        <v>42045</v>
      </c>
      <c r="J59" s="88">
        <f t="shared" si="66"/>
        <v>3</v>
      </c>
      <c r="K59" s="27">
        <v>42080</v>
      </c>
      <c r="L59" s="173">
        <f t="shared" si="67"/>
        <v>35</v>
      </c>
      <c r="M59" s="88">
        <f t="shared" si="68"/>
        <v>38</v>
      </c>
      <c r="N59" s="38">
        <v>42082</v>
      </c>
      <c r="O59" s="173">
        <f t="shared" si="69"/>
        <v>2</v>
      </c>
      <c r="P59" s="257" t="s">
        <v>327</v>
      </c>
      <c r="Q59" s="241" t="s">
        <v>370</v>
      </c>
      <c r="R59" s="51"/>
      <c r="S59" s="38"/>
      <c r="T59" s="173" t="str">
        <f t="shared" si="70"/>
        <v/>
      </c>
      <c r="U59" s="173" t="str">
        <f t="shared" si="63"/>
        <v/>
      </c>
      <c r="V59" s="173" t="str">
        <f t="shared" si="64"/>
        <v/>
      </c>
      <c r="W59" s="88" t="str">
        <f t="shared" si="65"/>
        <v/>
      </c>
      <c r="X59" s="221" t="s">
        <v>94</v>
      </c>
      <c r="Y59" s="133"/>
      <c r="Z59" s="29"/>
    </row>
    <row r="60" spans="1:27" s="119" customFormat="1" x14ac:dyDescent="0.25">
      <c r="A60" s="116" t="s">
        <v>130</v>
      </c>
      <c r="B60" s="120"/>
      <c r="C60" s="122">
        <v>41960</v>
      </c>
      <c r="D60" s="121"/>
      <c r="E60" s="120" t="s">
        <v>99</v>
      </c>
      <c r="F60" s="120">
        <v>41960</v>
      </c>
      <c r="G60" s="123" t="s">
        <v>99</v>
      </c>
      <c r="H60" s="118" t="s">
        <v>243</v>
      </c>
      <c r="I60" s="120">
        <v>42039</v>
      </c>
      <c r="J60" s="86">
        <f t="shared" si="66"/>
        <v>79</v>
      </c>
      <c r="K60" s="117">
        <v>42062</v>
      </c>
      <c r="L60" s="104">
        <f t="shared" si="67"/>
        <v>23</v>
      </c>
      <c r="M60" s="86">
        <f t="shared" si="68"/>
        <v>102</v>
      </c>
      <c r="N60" s="120">
        <v>42070</v>
      </c>
      <c r="O60" s="104">
        <f t="shared" si="69"/>
        <v>8</v>
      </c>
      <c r="P60" s="257" t="s">
        <v>327</v>
      </c>
      <c r="Q60" s="241" t="s">
        <v>370</v>
      </c>
      <c r="R60" s="121"/>
      <c r="S60" s="124"/>
      <c r="T60" s="104" t="str">
        <f t="shared" si="70"/>
        <v>x</v>
      </c>
      <c r="U60" s="104" t="s">
        <v>221</v>
      </c>
      <c r="V60" s="104" t="s">
        <v>221</v>
      </c>
      <c r="W60" s="86" t="s">
        <v>221</v>
      </c>
      <c r="X60" s="220" t="s">
        <v>42</v>
      </c>
      <c r="Y60" s="120" t="s">
        <v>221</v>
      </c>
      <c r="Z60" s="117"/>
      <c r="AA60" s="119" t="s">
        <v>190</v>
      </c>
    </row>
    <row r="61" spans="1:27" s="19" customFormat="1" x14ac:dyDescent="0.25">
      <c r="A61" s="16" t="s">
        <v>123</v>
      </c>
      <c r="B61" s="36" t="s">
        <v>281</v>
      </c>
      <c r="C61" s="56">
        <v>41936</v>
      </c>
      <c r="D61" s="48">
        <v>41936</v>
      </c>
      <c r="E61" s="36" t="s">
        <v>64</v>
      </c>
      <c r="F61" s="36">
        <v>41953</v>
      </c>
      <c r="G61" s="65" t="s">
        <v>88</v>
      </c>
      <c r="H61" s="18" t="s">
        <v>198</v>
      </c>
      <c r="I61" s="36">
        <v>42012</v>
      </c>
      <c r="J61" s="87">
        <f t="shared" ref="J61:J65" si="71">IF(I61*C61&gt;0,I61-C61, "")</f>
        <v>76</v>
      </c>
      <c r="K61" s="17">
        <v>42066</v>
      </c>
      <c r="L61" s="98">
        <f t="shared" ref="L61:L65" si="72">IF(K61*I61&gt;0,K61-I61, "")</f>
        <v>54</v>
      </c>
      <c r="M61" s="87">
        <f t="shared" ref="M61:M65" si="73">IF(K61*C61&gt;0,K61-C61,"" )</f>
        <v>130</v>
      </c>
      <c r="N61" s="36">
        <v>42069</v>
      </c>
      <c r="O61" s="98">
        <f t="shared" ref="O61:O65" si="74">IF(N61*K61&gt;0,N61-K61,"" )</f>
        <v>3</v>
      </c>
      <c r="P61" s="257" t="s">
        <v>327</v>
      </c>
      <c r="Q61" s="241" t="s">
        <v>370</v>
      </c>
      <c r="R61" s="48"/>
      <c r="S61" s="95"/>
      <c r="T61" s="98" t="str">
        <f t="shared" si="70"/>
        <v/>
      </c>
      <c r="U61" s="98" t="str">
        <f>IF($S61*K61&gt;0,($S61-K61)/7,"" )</f>
        <v/>
      </c>
      <c r="V61" s="98" t="str">
        <f>IF($S61*N61&gt;0,($S61-N61)/7,"" )</f>
        <v/>
      </c>
      <c r="W61" s="87" t="str">
        <f>IF($S61*R61&gt;0,($S61-R61)/7, "")</f>
        <v/>
      </c>
      <c r="X61" s="222" t="s">
        <v>89</v>
      </c>
      <c r="Y61" s="36"/>
      <c r="Z61" s="17"/>
    </row>
    <row r="62" spans="1:27" s="19" customFormat="1" x14ac:dyDescent="0.25">
      <c r="A62" s="16" t="s">
        <v>81</v>
      </c>
      <c r="B62" s="36" t="s">
        <v>280</v>
      </c>
      <c r="C62" s="56">
        <v>41935</v>
      </c>
      <c r="D62" s="48"/>
      <c r="E62" s="18"/>
      <c r="F62" s="36"/>
      <c r="G62" s="65" t="s">
        <v>64</v>
      </c>
      <c r="H62" s="18" t="s">
        <v>201</v>
      </c>
      <c r="I62" s="36">
        <v>42012</v>
      </c>
      <c r="J62" s="87">
        <f t="shared" si="71"/>
        <v>77</v>
      </c>
      <c r="K62" s="17">
        <v>42065</v>
      </c>
      <c r="L62" s="98">
        <f t="shared" si="72"/>
        <v>53</v>
      </c>
      <c r="M62" s="87">
        <f t="shared" si="73"/>
        <v>130</v>
      </c>
      <c r="N62" s="36">
        <v>42068</v>
      </c>
      <c r="O62" s="98">
        <f t="shared" si="74"/>
        <v>3</v>
      </c>
      <c r="P62" s="257" t="s">
        <v>328</v>
      </c>
      <c r="Q62" s="241" t="s">
        <v>347</v>
      </c>
      <c r="R62" s="48"/>
      <c r="S62" s="95"/>
      <c r="T62" s="98" t="str">
        <f t="shared" ref="T62:T67" si="75">IF(Y62&lt;&gt;"X",IF(($S62*C62&gt;0),($S62-C62)/7,""),"x")</f>
        <v/>
      </c>
      <c r="U62" s="98" t="str">
        <f t="shared" ref="U62:U67" si="76">IF($S62*K62&gt;0,($S62-K62)/7,"" )</f>
        <v/>
      </c>
      <c r="V62" s="98" t="str">
        <f t="shared" ref="V62:V67" si="77">IF($S62*N62&gt;0,($S62-N62)/7,"" )</f>
        <v/>
      </c>
      <c r="W62" s="87" t="str">
        <f t="shared" ref="W62:W67" si="78">IF($S62*R62&gt;0,($S62-R62)/7, "")</f>
        <v/>
      </c>
      <c r="X62" s="222" t="s">
        <v>89</v>
      </c>
      <c r="Y62" s="36"/>
      <c r="Z62" s="17"/>
      <c r="AA62" s="19" t="s">
        <v>185</v>
      </c>
    </row>
    <row r="63" spans="1:27" s="19" customFormat="1" x14ac:dyDescent="0.25">
      <c r="A63" s="16" t="s">
        <v>213</v>
      </c>
      <c r="B63" s="36"/>
      <c r="C63" s="56">
        <v>41930</v>
      </c>
      <c r="D63" s="48">
        <v>41883</v>
      </c>
      <c r="E63" s="18" t="s">
        <v>64</v>
      </c>
      <c r="F63" s="36"/>
      <c r="G63" s="65" t="s">
        <v>64</v>
      </c>
      <c r="H63" s="18" t="s">
        <v>256</v>
      </c>
      <c r="I63" s="36"/>
      <c r="J63" s="87" t="str">
        <f t="shared" si="71"/>
        <v/>
      </c>
      <c r="K63" s="17">
        <v>42062</v>
      </c>
      <c r="L63" s="98" t="str">
        <f t="shared" si="72"/>
        <v/>
      </c>
      <c r="M63" s="87">
        <f t="shared" si="73"/>
        <v>132</v>
      </c>
      <c r="N63" s="36">
        <v>42068</v>
      </c>
      <c r="O63" s="98">
        <f t="shared" si="74"/>
        <v>6</v>
      </c>
      <c r="P63" s="257" t="s">
        <v>328</v>
      </c>
      <c r="Q63" s="241" t="s">
        <v>347</v>
      </c>
      <c r="R63" s="48"/>
      <c r="S63" s="95"/>
      <c r="T63" s="98" t="str">
        <f t="shared" si="75"/>
        <v/>
      </c>
      <c r="U63" s="98" t="str">
        <f t="shared" si="76"/>
        <v/>
      </c>
      <c r="V63" s="98" t="str">
        <f t="shared" si="77"/>
        <v/>
      </c>
      <c r="W63" s="87" t="str">
        <f t="shared" si="78"/>
        <v/>
      </c>
      <c r="X63" s="222" t="s">
        <v>89</v>
      </c>
      <c r="Y63" s="36"/>
      <c r="Z63" s="17"/>
      <c r="AA63" s="19" t="s">
        <v>214</v>
      </c>
    </row>
    <row r="64" spans="1:27" s="119" customFormat="1" x14ac:dyDescent="0.25">
      <c r="A64" s="116" t="s">
        <v>304</v>
      </c>
      <c r="B64" s="120"/>
      <c r="C64" s="122">
        <v>42030</v>
      </c>
      <c r="D64" s="121">
        <v>42030</v>
      </c>
      <c r="E64" s="120" t="s">
        <v>212</v>
      </c>
      <c r="F64" s="120"/>
      <c r="G64" s="123" t="s">
        <v>64</v>
      </c>
      <c r="H64" s="118" t="s">
        <v>247</v>
      </c>
      <c r="I64" s="120">
        <v>42034</v>
      </c>
      <c r="J64" s="86">
        <f t="shared" si="71"/>
        <v>4</v>
      </c>
      <c r="K64" s="117">
        <v>42060</v>
      </c>
      <c r="L64" s="104">
        <f t="shared" si="72"/>
        <v>26</v>
      </c>
      <c r="M64" s="86">
        <f t="shared" si="73"/>
        <v>30</v>
      </c>
      <c r="N64" s="120">
        <v>42067</v>
      </c>
      <c r="O64" s="104">
        <f t="shared" si="74"/>
        <v>7</v>
      </c>
      <c r="P64" s="257" t="s">
        <v>341</v>
      </c>
      <c r="Q64" s="241" t="s">
        <v>346</v>
      </c>
      <c r="R64" s="121"/>
      <c r="S64" s="124"/>
      <c r="T64" s="104" t="str">
        <f t="shared" si="75"/>
        <v/>
      </c>
      <c r="U64" s="104" t="str">
        <f t="shared" si="76"/>
        <v/>
      </c>
      <c r="V64" s="104" t="str">
        <f t="shared" si="77"/>
        <v/>
      </c>
      <c r="W64" s="87" t="str">
        <f t="shared" si="78"/>
        <v/>
      </c>
      <c r="X64" s="220" t="s">
        <v>42</v>
      </c>
      <c r="Y64" s="120"/>
      <c r="Z64" s="117"/>
    </row>
    <row r="65" spans="1:27" s="119" customFormat="1" x14ac:dyDescent="0.25">
      <c r="A65" s="116" t="s">
        <v>309</v>
      </c>
      <c r="B65" s="120" t="s">
        <v>289</v>
      </c>
      <c r="C65" s="122">
        <v>42031</v>
      </c>
      <c r="D65" s="121">
        <v>42027</v>
      </c>
      <c r="E65" s="120" t="s">
        <v>212</v>
      </c>
      <c r="F65" s="120"/>
      <c r="G65" s="123" t="s">
        <v>64</v>
      </c>
      <c r="H65" s="118" t="s">
        <v>247</v>
      </c>
      <c r="I65" s="120"/>
      <c r="J65" s="86" t="str">
        <f t="shared" si="71"/>
        <v/>
      </c>
      <c r="K65" s="117">
        <v>42060</v>
      </c>
      <c r="L65" s="104" t="str">
        <f t="shared" si="72"/>
        <v/>
      </c>
      <c r="M65" s="86">
        <f t="shared" si="73"/>
        <v>29</v>
      </c>
      <c r="N65" s="120">
        <v>42067</v>
      </c>
      <c r="O65" s="104">
        <f t="shared" si="74"/>
        <v>7</v>
      </c>
      <c r="P65" s="257" t="s">
        <v>341</v>
      </c>
      <c r="Q65" s="241" t="s">
        <v>346</v>
      </c>
      <c r="R65" s="121"/>
      <c r="S65" s="120"/>
      <c r="T65" s="104" t="str">
        <f t="shared" si="75"/>
        <v/>
      </c>
      <c r="U65" s="104" t="str">
        <f t="shared" si="76"/>
        <v/>
      </c>
      <c r="V65" s="104" t="str">
        <f t="shared" si="77"/>
        <v/>
      </c>
      <c r="W65" s="87" t="str">
        <f t="shared" si="78"/>
        <v/>
      </c>
      <c r="X65" s="220" t="s">
        <v>42</v>
      </c>
      <c r="Y65" s="120"/>
      <c r="Z65" s="117"/>
    </row>
    <row r="66" spans="1:27" s="119" customFormat="1" x14ac:dyDescent="0.25">
      <c r="A66" s="116" t="s">
        <v>325</v>
      </c>
      <c r="B66" s="120" t="s">
        <v>289</v>
      </c>
      <c r="C66" s="122">
        <v>42033</v>
      </c>
      <c r="D66" s="121">
        <v>42033</v>
      </c>
      <c r="E66" s="120" t="s">
        <v>212</v>
      </c>
      <c r="F66" s="120"/>
      <c r="G66" s="123" t="s">
        <v>64</v>
      </c>
      <c r="H66" s="118" t="s">
        <v>247</v>
      </c>
      <c r="I66" s="120"/>
      <c r="J66" s="86" t="str">
        <f t="shared" ref="J66" si="79">IF(I66*C66&gt;0,I66-C66, "")</f>
        <v/>
      </c>
      <c r="K66" s="117">
        <v>42059</v>
      </c>
      <c r="L66" s="104" t="str">
        <f t="shared" ref="L66" si="80">IF(K66*I66&gt;0,K66-I66, "")</f>
        <v/>
      </c>
      <c r="M66" s="86">
        <f t="shared" ref="M66" si="81">IF(K66*C66&gt;0,K66-C66,"" )</f>
        <v>26</v>
      </c>
      <c r="N66" s="120">
        <v>42066</v>
      </c>
      <c r="O66" s="104">
        <f t="shared" ref="O66" si="82">IF(N66*K66&gt;0,N66-K66,"" )</f>
        <v>7</v>
      </c>
      <c r="P66" s="257" t="s">
        <v>341</v>
      </c>
      <c r="Q66" s="241" t="s">
        <v>347</v>
      </c>
      <c r="R66" s="121"/>
      <c r="S66" s="124"/>
      <c r="T66" s="104" t="str">
        <f t="shared" si="75"/>
        <v/>
      </c>
      <c r="U66" s="104" t="str">
        <f t="shared" si="76"/>
        <v/>
      </c>
      <c r="V66" s="104" t="str">
        <f t="shared" si="77"/>
        <v/>
      </c>
      <c r="W66" s="87" t="str">
        <f t="shared" si="78"/>
        <v/>
      </c>
      <c r="X66" s="220" t="s">
        <v>42</v>
      </c>
      <c r="Y66" s="120"/>
      <c r="Z66" s="117"/>
    </row>
    <row r="67" spans="1:27" s="19" customFormat="1" x14ac:dyDescent="0.25">
      <c r="A67" s="16" t="s">
        <v>297</v>
      </c>
      <c r="B67" s="36" t="s">
        <v>289</v>
      </c>
      <c r="C67" s="56">
        <v>41929</v>
      </c>
      <c r="D67" s="48">
        <v>41911</v>
      </c>
      <c r="E67" s="18" t="s">
        <v>79</v>
      </c>
      <c r="F67" s="36">
        <v>41956</v>
      </c>
      <c r="G67" s="65" t="s">
        <v>64</v>
      </c>
      <c r="H67" s="18" t="s">
        <v>192</v>
      </c>
      <c r="I67" s="36">
        <v>42009</v>
      </c>
      <c r="J67" s="87">
        <f>IF(I67*C67&gt;0,I67-C67, "")</f>
        <v>80</v>
      </c>
      <c r="K67" s="17">
        <v>42050</v>
      </c>
      <c r="L67" s="98">
        <f>IF(K67*I67&gt;0,K67-I67, "")</f>
        <v>41</v>
      </c>
      <c r="M67" s="87">
        <f>IF(K67*C67&gt;0,K67-C67,"" )</f>
        <v>121</v>
      </c>
      <c r="N67" s="36">
        <v>42063</v>
      </c>
      <c r="O67" s="98">
        <f>IF(N67*K67&gt;0,N67-K67,"" )</f>
        <v>13</v>
      </c>
      <c r="P67" s="257" t="s">
        <v>341</v>
      </c>
      <c r="Q67" s="241" t="s">
        <v>346</v>
      </c>
      <c r="R67" s="48"/>
      <c r="S67" s="95"/>
      <c r="T67" s="98" t="str">
        <f t="shared" si="75"/>
        <v/>
      </c>
      <c r="U67" s="98" t="str">
        <f t="shared" si="76"/>
        <v/>
      </c>
      <c r="V67" s="98" t="str">
        <f t="shared" si="77"/>
        <v/>
      </c>
      <c r="W67" s="87" t="str">
        <f t="shared" si="78"/>
        <v/>
      </c>
      <c r="X67" s="222" t="s">
        <v>89</v>
      </c>
      <c r="Y67" s="36"/>
      <c r="Z67" s="17"/>
      <c r="AA67" s="19" t="s">
        <v>290</v>
      </c>
    </row>
    <row r="68" spans="1:27" s="19" customFormat="1" x14ac:dyDescent="0.25">
      <c r="A68" s="16" t="s">
        <v>124</v>
      </c>
      <c r="B68" s="36" t="s">
        <v>280</v>
      </c>
      <c r="C68" s="56">
        <v>41939</v>
      </c>
      <c r="D68" s="48">
        <v>41934</v>
      </c>
      <c r="E68" s="36" t="s">
        <v>64</v>
      </c>
      <c r="F68" s="36"/>
      <c r="G68" s="65" t="s">
        <v>64</v>
      </c>
      <c r="H68" s="18" t="s">
        <v>193</v>
      </c>
      <c r="I68" s="36">
        <v>42009</v>
      </c>
      <c r="J68" s="87">
        <f>IF(I68*C68&gt;0,I68-C68, "")</f>
        <v>70</v>
      </c>
      <c r="K68" s="17">
        <v>42050</v>
      </c>
      <c r="L68" s="98">
        <f>IF(K68*I68&gt;0,K68-I68, "")</f>
        <v>41</v>
      </c>
      <c r="M68" s="87">
        <f>IF(K68*C68&gt;0,K68-C68,"" )</f>
        <v>111</v>
      </c>
      <c r="N68" s="36">
        <v>42061</v>
      </c>
      <c r="O68" s="98">
        <f>IF(N68*K68&gt;0,N68-K68,"" )</f>
        <v>11</v>
      </c>
      <c r="P68" s="257" t="s">
        <v>341</v>
      </c>
      <c r="Q68" s="241" t="s">
        <v>346</v>
      </c>
      <c r="R68" s="48"/>
      <c r="S68" s="279">
        <v>42108</v>
      </c>
      <c r="T68" s="98">
        <f t="shared" si="55"/>
        <v>24.142857142857142</v>
      </c>
      <c r="U68" s="98">
        <f t="shared" si="56"/>
        <v>8.2857142857142865</v>
      </c>
      <c r="V68" s="98">
        <f t="shared" si="57"/>
        <v>6.7142857142857144</v>
      </c>
      <c r="W68" s="87" t="str">
        <f t="shared" si="58"/>
        <v/>
      </c>
      <c r="X68" s="222" t="s">
        <v>89</v>
      </c>
      <c r="Y68" s="36"/>
      <c r="Z68" s="17"/>
    </row>
    <row r="69" spans="1:27" s="19" customFormat="1" x14ac:dyDescent="0.25">
      <c r="A69" s="16" t="s">
        <v>121</v>
      </c>
      <c r="B69" s="36" t="s">
        <v>275</v>
      </c>
      <c r="C69" s="56">
        <v>41935</v>
      </c>
      <c r="D69" s="48">
        <v>41923</v>
      </c>
      <c r="E69" s="36" t="s">
        <v>64</v>
      </c>
      <c r="F69" s="36">
        <v>41956</v>
      </c>
      <c r="G69" s="65" t="s">
        <v>79</v>
      </c>
      <c r="H69" s="18" t="s">
        <v>267</v>
      </c>
      <c r="I69" s="36">
        <v>41995</v>
      </c>
      <c r="J69" s="87">
        <f t="shared" si="32"/>
        <v>60</v>
      </c>
      <c r="K69" s="17">
        <v>42041</v>
      </c>
      <c r="L69" s="98">
        <f t="shared" si="33"/>
        <v>46</v>
      </c>
      <c r="M69" s="87">
        <f t="shared" si="34"/>
        <v>106</v>
      </c>
      <c r="N69" s="36">
        <v>42055</v>
      </c>
      <c r="O69" s="98">
        <f t="shared" si="31"/>
        <v>14</v>
      </c>
      <c r="P69" s="257" t="s">
        <v>329</v>
      </c>
      <c r="Q69" s="241" t="s">
        <v>360</v>
      </c>
      <c r="R69" s="48"/>
      <c r="S69" s="279">
        <v>42094</v>
      </c>
      <c r="T69" s="98">
        <f t="shared" si="55"/>
        <v>22.714285714285715</v>
      </c>
      <c r="U69" s="98">
        <f t="shared" si="56"/>
        <v>7.5714285714285712</v>
      </c>
      <c r="V69" s="98">
        <f t="shared" si="57"/>
        <v>5.5714285714285712</v>
      </c>
      <c r="W69" s="87" t="str">
        <f t="shared" si="58"/>
        <v/>
      </c>
      <c r="X69" s="222" t="s">
        <v>89</v>
      </c>
      <c r="Y69" s="36"/>
      <c r="Z69" s="17"/>
      <c r="AA69" s="19" t="s">
        <v>361</v>
      </c>
    </row>
    <row r="70" spans="1:27" s="19" customFormat="1" x14ac:dyDescent="0.25">
      <c r="A70" s="16" t="s">
        <v>72</v>
      </c>
      <c r="B70" s="36"/>
      <c r="C70" s="56">
        <v>41926</v>
      </c>
      <c r="D70" s="48"/>
      <c r="E70" s="18" t="s">
        <v>64</v>
      </c>
      <c r="F70" s="36">
        <v>41956</v>
      </c>
      <c r="G70" s="65" t="s">
        <v>79</v>
      </c>
      <c r="H70" s="18" t="s">
        <v>179</v>
      </c>
      <c r="I70" s="36">
        <v>42002</v>
      </c>
      <c r="J70" s="87">
        <f>IF(I70*C70&gt;0,I70-C70, "")</f>
        <v>76</v>
      </c>
      <c r="K70" s="17">
        <v>42045</v>
      </c>
      <c r="L70" s="98">
        <f>IF(K70*I70&gt;0,K70-I70, "")</f>
        <v>43</v>
      </c>
      <c r="M70" s="87">
        <f>IF(K70*C70&gt;0,K70-C70,"" )</f>
        <v>119</v>
      </c>
      <c r="N70" s="36">
        <v>42049</v>
      </c>
      <c r="O70" s="98">
        <f>IF(N70*K70&gt;0,N70-K70,"" )</f>
        <v>4</v>
      </c>
      <c r="P70" s="257" t="s">
        <v>327</v>
      </c>
      <c r="Q70" s="241" t="s">
        <v>357</v>
      </c>
      <c r="R70" s="48"/>
      <c r="S70" s="279">
        <v>42093</v>
      </c>
      <c r="T70" s="98">
        <f t="shared" si="55"/>
        <v>23.857142857142858</v>
      </c>
      <c r="U70" s="98">
        <f t="shared" si="56"/>
        <v>6.8571428571428568</v>
      </c>
      <c r="V70" s="98">
        <f t="shared" si="57"/>
        <v>6.2857142857142856</v>
      </c>
      <c r="W70" s="87" t="str">
        <f t="shared" ref="W70:W74" si="83">IF($S70*R70&gt;0,($S70-R70)/7, "")</f>
        <v/>
      </c>
      <c r="X70" s="222" t="s">
        <v>89</v>
      </c>
      <c r="Y70" s="36"/>
      <c r="Z70" s="17"/>
      <c r="AA70" s="19" t="s">
        <v>251</v>
      </c>
    </row>
    <row r="71" spans="1:27" s="119" customFormat="1" x14ac:dyDescent="0.25">
      <c r="A71" s="116" t="s">
        <v>47</v>
      </c>
      <c r="B71" s="120" t="s">
        <v>277</v>
      </c>
      <c r="C71" s="122">
        <v>41941</v>
      </c>
      <c r="D71" s="121">
        <v>41927</v>
      </c>
      <c r="E71" s="120" t="s">
        <v>38</v>
      </c>
      <c r="F71" s="120">
        <v>41947</v>
      </c>
      <c r="G71" s="123" t="s">
        <v>38</v>
      </c>
      <c r="H71" s="118" t="s">
        <v>143</v>
      </c>
      <c r="I71" s="120">
        <v>41987</v>
      </c>
      <c r="J71" s="86">
        <f t="shared" si="32"/>
        <v>46</v>
      </c>
      <c r="K71" s="117">
        <v>42016</v>
      </c>
      <c r="L71" s="104">
        <f t="shared" si="33"/>
        <v>29</v>
      </c>
      <c r="M71" s="86">
        <f t="shared" si="34"/>
        <v>75</v>
      </c>
      <c r="N71" s="120">
        <v>42048</v>
      </c>
      <c r="O71" s="104">
        <f t="shared" si="31"/>
        <v>32</v>
      </c>
      <c r="P71" s="257" t="s">
        <v>327</v>
      </c>
      <c r="Q71" s="241" t="s">
        <v>357</v>
      </c>
      <c r="R71" s="121"/>
      <c r="S71" s="278">
        <v>42094</v>
      </c>
      <c r="T71" s="104">
        <f t="shared" si="55"/>
        <v>21.857142857142858</v>
      </c>
      <c r="U71" s="104">
        <f t="shared" si="56"/>
        <v>11.142857142857142</v>
      </c>
      <c r="V71" s="104">
        <f t="shared" si="57"/>
        <v>6.5714285714285712</v>
      </c>
      <c r="W71" s="87" t="str">
        <f t="shared" si="83"/>
        <v/>
      </c>
      <c r="X71" s="220" t="s">
        <v>42</v>
      </c>
      <c r="Y71" s="120"/>
      <c r="Z71" s="117"/>
    </row>
    <row r="72" spans="1:27" s="19" customFormat="1" x14ac:dyDescent="0.25">
      <c r="A72" s="16" t="s">
        <v>180</v>
      </c>
      <c r="B72" s="36"/>
      <c r="C72" s="56">
        <v>41925</v>
      </c>
      <c r="D72" s="48">
        <v>41928</v>
      </c>
      <c r="E72" s="18" t="s">
        <v>79</v>
      </c>
      <c r="F72" s="36"/>
      <c r="G72" s="65" t="s">
        <v>79</v>
      </c>
      <c r="H72" s="40" t="s">
        <v>183</v>
      </c>
      <c r="I72" s="36">
        <v>42002</v>
      </c>
      <c r="J72" s="87">
        <f t="shared" si="32"/>
        <v>77</v>
      </c>
      <c r="K72" s="17">
        <v>42045</v>
      </c>
      <c r="L72" s="98">
        <f t="shared" si="33"/>
        <v>43</v>
      </c>
      <c r="M72" s="87">
        <f t="shared" si="34"/>
        <v>120</v>
      </c>
      <c r="N72" s="36">
        <v>42048</v>
      </c>
      <c r="O72" s="98">
        <f t="shared" si="31"/>
        <v>3</v>
      </c>
      <c r="P72" s="257" t="s">
        <v>327</v>
      </c>
      <c r="Q72" s="241" t="s">
        <v>357</v>
      </c>
      <c r="R72" s="48"/>
      <c r="S72" s="264">
        <v>42090</v>
      </c>
      <c r="T72" s="98">
        <f t="shared" si="55"/>
        <v>23.571428571428573</v>
      </c>
      <c r="U72" s="98">
        <f t="shared" si="56"/>
        <v>6.4285714285714288</v>
      </c>
      <c r="V72" s="98">
        <f t="shared" si="57"/>
        <v>6</v>
      </c>
      <c r="W72" s="87" t="str">
        <f t="shared" si="83"/>
        <v/>
      </c>
      <c r="X72" s="222" t="s">
        <v>89</v>
      </c>
      <c r="Y72" s="36"/>
      <c r="Z72" s="17"/>
      <c r="AA72" s="19" t="s">
        <v>253</v>
      </c>
    </row>
    <row r="73" spans="1:27" s="119" customFormat="1" x14ac:dyDescent="0.25">
      <c r="A73" s="116" t="s">
        <v>54</v>
      </c>
      <c r="B73" s="120" t="s">
        <v>276</v>
      </c>
      <c r="C73" s="122">
        <v>41950</v>
      </c>
      <c r="D73" s="121">
        <v>41950</v>
      </c>
      <c r="E73" s="120" t="s">
        <v>88</v>
      </c>
      <c r="F73" s="120"/>
      <c r="G73" s="123" t="s">
        <v>79</v>
      </c>
      <c r="H73" s="118" t="s">
        <v>310</v>
      </c>
      <c r="I73" s="120"/>
      <c r="J73" s="86" t="str">
        <f t="shared" si="32"/>
        <v/>
      </c>
      <c r="K73" s="117">
        <v>42033</v>
      </c>
      <c r="L73" s="104" t="str">
        <f t="shared" si="33"/>
        <v/>
      </c>
      <c r="M73" s="86">
        <f t="shared" si="34"/>
        <v>83</v>
      </c>
      <c r="N73" s="120">
        <v>42047</v>
      </c>
      <c r="O73" s="104">
        <f t="shared" si="31"/>
        <v>14</v>
      </c>
      <c r="P73" s="257" t="s">
        <v>327</v>
      </c>
      <c r="Q73" s="241" t="s">
        <v>357</v>
      </c>
      <c r="R73" s="121"/>
      <c r="S73" s="262"/>
      <c r="T73" s="104" t="str">
        <f t="shared" si="55"/>
        <v/>
      </c>
      <c r="U73" s="104" t="str">
        <f t="shared" si="56"/>
        <v/>
      </c>
      <c r="V73" s="104" t="str">
        <f t="shared" si="57"/>
        <v/>
      </c>
      <c r="W73" s="87" t="str">
        <f t="shared" si="83"/>
        <v/>
      </c>
      <c r="X73" s="220" t="s">
        <v>42</v>
      </c>
      <c r="Y73" s="120"/>
      <c r="Z73" s="117"/>
    </row>
    <row r="74" spans="1:27" s="19" customFormat="1" x14ac:dyDescent="0.25">
      <c r="A74" s="16" t="s">
        <v>117</v>
      </c>
      <c r="B74" s="36" t="s">
        <v>277</v>
      </c>
      <c r="C74" s="56">
        <v>41924</v>
      </c>
      <c r="D74" s="48">
        <v>41923</v>
      </c>
      <c r="E74" s="18" t="s">
        <v>79</v>
      </c>
      <c r="F74" s="36">
        <v>41956</v>
      </c>
      <c r="G74" s="65" t="s">
        <v>79</v>
      </c>
      <c r="H74" s="18" t="s">
        <v>172</v>
      </c>
      <c r="I74" s="36">
        <v>41995</v>
      </c>
      <c r="J74" s="87">
        <f t="shared" si="32"/>
        <v>71</v>
      </c>
      <c r="K74" s="17">
        <v>42040</v>
      </c>
      <c r="L74" s="98">
        <f t="shared" si="33"/>
        <v>45</v>
      </c>
      <c r="M74" s="87">
        <f t="shared" si="34"/>
        <v>116</v>
      </c>
      <c r="N74" s="36">
        <v>42047</v>
      </c>
      <c r="O74" s="98">
        <f t="shared" si="31"/>
        <v>7</v>
      </c>
      <c r="P74" s="257" t="s">
        <v>329</v>
      </c>
      <c r="Q74" s="241" t="s">
        <v>360</v>
      </c>
      <c r="R74" s="48"/>
      <c r="S74" s="264">
        <v>42092</v>
      </c>
      <c r="T74" s="98">
        <f t="shared" si="55"/>
        <v>24</v>
      </c>
      <c r="U74" s="98">
        <f t="shared" si="56"/>
        <v>7.4285714285714288</v>
      </c>
      <c r="V74" s="98">
        <f t="shared" si="57"/>
        <v>6.4285714285714288</v>
      </c>
      <c r="W74" s="87" t="str">
        <f t="shared" si="83"/>
        <v/>
      </c>
      <c r="X74" s="222" t="s">
        <v>89</v>
      </c>
      <c r="Y74" s="36"/>
      <c r="Z74" s="17"/>
    </row>
    <row r="75" spans="1:27" s="119" customFormat="1" x14ac:dyDescent="0.25">
      <c r="A75" s="116" t="s">
        <v>226</v>
      </c>
      <c r="B75" s="120" t="s">
        <v>276</v>
      </c>
      <c r="C75" s="122">
        <v>41954</v>
      </c>
      <c r="D75" s="121">
        <v>41954</v>
      </c>
      <c r="E75" s="120" t="s">
        <v>88</v>
      </c>
      <c r="F75" s="120"/>
      <c r="G75" s="123" t="s">
        <v>79</v>
      </c>
      <c r="H75" s="118" t="s">
        <v>227</v>
      </c>
      <c r="I75" s="120"/>
      <c r="J75" s="86" t="str">
        <f t="shared" si="32"/>
        <v/>
      </c>
      <c r="K75" s="117">
        <v>42041</v>
      </c>
      <c r="L75" s="104" t="str">
        <f t="shared" si="33"/>
        <v/>
      </c>
      <c r="M75" s="86">
        <f t="shared" si="34"/>
        <v>87</v>
      </c>
      <c r="N75" s="120">
        <v>42046</v>
      </c>
      <c r="O75" s="104">
        <f t="shared" si="31"/>
        <v>5</v>
      </c>
      <c r="P75" s="257" t="s">
        <v>327</v>
      </c>
      <c r="Q75" s="241" t="s">
        <v>357</v>
      </c>
      <c r="R75" s="121"/>
      <c r="S75" s="263">
        <v>42090</v>
      </c>
      <c r="T75" s="104">
        <f t="shared" ref="T75:T109" si="84">IF(Y75&lt;&gt;"X",IF(($S75*C75&gt;0),($S75-C75)/7,""),"x")</f>
        <v>19.428571428571427</v>
      </c>
      <c r="U75" s="104">
        <f t="shared" ref="U75:U109" si="85">IF($S75*K75&gt;0,($S75-K75)/7,"" )</f>
        <v>7</v>
      </c>
      <c r="V75" s="104">
        <f t="shared" ref="V75:V109" si="86">IF($S75*N75&gt;0,($S75-N75)/7,"" )</f>
        <v>6.2857142857142856</v>
      </c>
      <c r="W75" s="87" t="str">
        <f t="shared" si="58"/>
        <v/>
      </c>
      <c r="X75" s="220" t="s">
        <v>42</v>
      </c>
      <c r="Y75" s="120"/>
      <c r="Z75" s="117"/>
    </row>
    <row r="76" spans="1:27" s="19" customFormat="1" x14ac:dyDescent="0.25">
      <c r="A76" s="16" t="s">
        <v>350</v>
      </c>
      <c r="B76" s="36" t="s">
        <v>280</v>
      </c>
      <c r="C76" s="56">
        <v>41925</v>
      </c>
      <c r="D76" s="48">
        <v>41902</v>
      </c>
      <c r="E76" s="18" t="s">
        <v>64</v>
      </c>
      <c r="F76" s="36">
        <v>41925</v>
      </c>
      <c r="G76" s="65" t="s">
        <v>79</v>
      </c>
      <c r="H76" s="18" t="s">
        <v>173</v>
      </c>
      <c r="I76" s="36">
        <v>41995</v>
      </c>
      <c r="J76" s="87">
        <f t="shared" si="32"/>
        <v>70</v>
      </c>
      <c r="K76" s="17">
        <v>42040</v>
      </c>
      <c r="L76" s="98">
        <f t="shared" si="33"/>
        <v>45</v>
      </c>
      <c r="M76" s="87">
        <f t="shared" si="34"/>
        <v>115</v>
      </c>
      <c r="N76" s="36">
        <v>42045</v>
      </c>
      <c r="O76" s="98">
        <f t="shared" si="31"/>
        <v>5</v>
      </c>
      <c r="P76" s="257" t="s">
        <v>327</v>
      </c>
      <c r="Q76" s="241" t="s">
        <v>357</v>
      </c>
      <c r="R76" s="48">
        <v>42089</v>
      </c>
      <c r="S76" s="264">
        <v>42091</v>
      </c>
      <c r="T76" s="98">
        <f t="shared" si="84"/>
        <v>23.714285714285715</v>
      </c>
      <c r="U76" s="98">
        <f t="shared" si="85"/>
        <v>7.2857142857142856</v>
      </c>
      <c r="V76" s="98">
        <f t="shared" si="86"/>
        <v>6.5714285714285712</v>
      </c>
      <c r="W76" s="87">
        <f t="shared" si="58"/>
        <v>0.2857142857142857</v>
      </c>
      <c r="X76" s="222" t="s">
        <v>89</v>
      </c>
      <c r="Y76" s="36"/>
      <c r="Z76" s="17"/>
      <c r="AA76" s="19" t="s">
        <v>185</v>
      </c>
    </row>
    <row r="77" spans="1:27" s="119" customFormat="1" x14ac:dyDescent="0.25">
      <c r="A77" s="116" t="s">
        <v>228</v>
      </c>
      <c r="B77" s="120" t="s">
        <v>277</v>
      </c>
      <c r="C77" s="122">
        <v>41965</v>
      </c>
      <c r="D77" s="121">
        <v>41954</v>
      </c>
      <c r="E77" s="120" t="s">
        <v>88</v>
      </c>
      <c r="F77" s="120"/>
      <c r="G77" s="123" t="s">
        <v>79</v>
      </c>
      <c r="H77" s="118" t="s">
        <v>258</v>
      </c>
      <c r="I77" s="120"/>
      <c r="J77" s="86" t="str">
        <f t="shared" si="32"/>
        <v/>
      </c>
      <c r="K77" s="117">
        <v>42033</v>
      </c>
      <c r="L77" s="104" t="str">
        <f t="shared" si="33"/>
        <v/>
      </c>
      <c r="M77" s="86">
        <f t="shared" si="34"/>
        <v>68</v>
      </c>
      <c r="N77" s="120">
        <v>42045</v>
      </c>
      <c r="O77" s="104">
        <f t="shared" si="31"/>
        <v>12</v>
      </c>
      <c r="P77" s="257" t="s">
        <v>327</v>
      </c>
      <c r="Q77" s="241" t="s">
        <v>357</v>
      </c>
      <c r="R77" s="121"/>
      <c r="S77" s="263">
        <v>42093</v>
      </c>
      <c r="T77" s="104">
        <f t="shared" si="84"/>
        <v>18.285714285714285</v>
      </c>
      <c r="U77" s="104">
        <f t="shared" si="85"/>
        <v>8.5714285714285712</v>
      </c>
      <c r="V77" s="104">
        <f t="shared" si="86"/>
        <v>6.8571428571428568</v>
      </c>
      <c r="W77" s="87" t="str">
        <f t="shared" si="58"/>
        <v/>
      </c>
      <c r="X77" s="220" t="s">
        <v>42</v>
      </c>
      <c r="Y77" s="120"/>
      <c r="Z77" s="117"/>
    </row>
    <row r="78" spans="1:27" s="174" customFormat="1" x14ac:dyDescent="0.25">
      <c r="A78" s="26" t="s">
        <v>194</v>
      </c>
      <c r="B78" s="145" t="s">
        <v>278</v>
      </c>
      <c r="C78" s="59">
        <v>41900</v>
      </c>
      <c r="D78" s="51">
        <v>41900</v>
      </c>
      <c r="E78" s="28" t="s">
        <v>79</v>
      </c>
      <c r="F78" s="38"/>
      <c r="G78" s="68" t="s">
        <v>79</v>
      </c>
      <c r="H78" s="28" t="s">
        <v>195</v>
      </c>
      <c r="I78" s="38">
        <v>42009</v>
      </c>
      <c r="J78" s="88">
        <f t="shared" si="32"/>
        <v>109</v>
      </c>
      <c r="K78" s="27">
        <v>42039</v>
      </c>
      <c r="L78" s="173">
        <f t="shared" si="33"/>
        <v>30</v>
      </c>
      <c r="M78" s="88">
        <f t="shared" si="34"/>
        <v>139</v>
      </c>
      <c r="N78" s="38">
        <v>42045</v>
      </c>
      <c r="O78" s="173">
        <f t="shared" si="31"/>
        <v>6</v>
      </c>
      <c r="P78" s="257" t="s">
        <v>327</v>
      </c>
      <c r="Q78" s="241" t="s">
        <v>357</v>
      </c>
      <c r="R78" s="51"/>
      <c r="S78" s="295">
        <v>42090</v>
      </c>
      <c r="T78" s="173" t="str">
        <f t="shared" si="84"/>
        <v>x</v>
      </c>
      <c r="U78" s="173">
        <f t="shared" si="85"/>
        <v>7.2857142857142856</v>
      </c>
      <c r="V78" s="173">
        <f t="shared" si="86"/>
        <v>6.4285714285714288</v>
      </c>
      <c r="W78" s="88" t="str">
        <f t="shared" si="58"/>
        <v/>
      </c>
      <c r="X78" s="225" t="s">
        <v>94</v>
      </c>
      <c r="Y78" s="145" t="s">
        <v>221</v>
      </c>
      <c r="Z78" s="144"/>
      <c r="AA78" s="29" t="s">
        <v>197</v>
      </c>
    </row>
    <row r="79" spans="1:27" s="119" customFormat="1" x14ac:dyDescent="0.25">
      <c r="A79" s="116" t="s">
        <v>78</v>
      </c>
      <c r="B79" s="120" t="s">
        <v>281</v>
      </c>
      <c r="C79" s="122">
        <v>41925</v>
      </c>
      <c r="D79" s="121">
        <v>41866</v>
      </c>
      <c r="E79" s="118" t="s">
        <v>100</v>
      </c>
      <c r="F79" s="120">
        <v>41926</v>
      </c>
      <c r="G79" s="123" t="s">
        <v>64</v>
      </c>
      <c r="H79" s="118" t="s">
        <v>149</v>
      </c>
      <c r="I79" s="120">
        <v>41985</v>
      </c>
      <c r="J79" s="86">
        <f t="shared" si="32"/>
        <v>60</v>
      </c>
      <c r="K79" s="117">
        <v>42017</v>
      </c>
      <c r="L79" s="104">
        <f t="shared" si="33"/>
        <v>32</v>
      </c>
      <c r="M79" s="86">
        <f t="shared" si="34"/>
        <v>92</v>
      </c>
      <c r="N79" s="120">
        <v>42042</v>
      </c>
      <c r="O79" s="104">
        <f t="shared" si="31"/>
        <v>25</v>
      </c>
      <c r="P79" s="257" t="s">
        <v>341</v>
      </c>
      <c r="Q79" s="241" t="s">
        <v>346</v>
      </c>
      <c r="R79" s="121"/>
      <c r="S79" s="263">
        <v>42108</v>
      </c>
      <c r="T79" s="104">
        <f t="shared" si="84"/>
        <v>26.142857142857142</v>
      </c>
      <c r="U79" s="104">
        <f t="shared" si="85"/>
        <v>13</v>
      </c>
      <c r="V79" s="104">
        <f t="shared" si="86"/>
        <v>9.4285714285714288</v>
      </c>
      <c r="W79" s="87" t="str">
        <f t="shared" ref="W79:W115" si="87">IF($S79*R79&gt;0,($S79-R79)/7, "")</f>
        <v/>
      </c>
      <c r="X79" s="220" t="s">
        <v>42</v>
      </c>
      <c r="Y79" s="120"/>
      <c r="Z79" s="117"/>
      <c r="AA79" s="119" t="s">
        <v>185</v>
      </c>
    </row>
    <row r="80" spans="1:27" s="31" customFormat="1" x14ac:dyDescent="0.25">
      <c r="A80" s="20" t="s">
        <v>175</v>
      </c>
      <c r="B80" s="35"/>
      <c r="C80" s="57">
        <v>42014</v>
      </c>
      <c r="D80" s="49">
        <v>42002</v>
      </c>
      <c r="E80" s="35" t="s">
        <v>174</v>
      </c>
      <c r="F80" s="35"/>
      <c r="G80" s="66" t="s">
        <v>79</v>
      </c>
      <c r="H80" s="22" t="s">
        <v>201</v>
      </c>
      <c r="I80" s="35">
        <v>42017</v>
      </c>
      <c r="J80" s="82">
        <f t="shared" ref="J80:J152" si="88">IF(I80*C80&gt;0,I80-C80, "")</f>
        <v>3</v>
      </c>
      <c r="K80" s="21">
        <v>42035</v>
      </c>
      <c r="L80" s="42">
        <f t="shared" ref="L80:L152" si="89">IF(K80*I80&gt;0,K80-I80, "")</f>
        <v>18</v>
      </c>
      <c r="M80" s="82">
        <f t="shared" ref="M80:M152" si="90">IF(K80*C80&gt;0,K80-C80,"" )</f>
        <v>21</v>
      </c>
      <c r="N80" s="35">
        <v>42040</v>
      </c>
      <c r="O80" s="42">
        <f t="shared" ref="O80:O151" si="91">IF(N80*K80&gt;0,N80-K80,"" )</f>
        <v>5</v>
      </c>
      <c r="P80" s="257" t="s">
        <v>327</v>
      </c>
      <c r="Q80" s="241" t="s">
        <v>357</v>
      </c>
      <c r="R80" s="49"/>
      <c r="S80" s="269"/>
      <c r="T80" s="42" t="str">
        <f t="shared" si="84"/>
        <v/>
      </c>
      <c r="U80" s="42" t="str">
        <f t="shared" si="85"/>
        <v/>
      </c>
      <c r="V80" s="42" t="str">
        <f t="shared" si="86"/>
        <v/>
      </c>
      <c r="W80" s="87" t="str">
        <f t="shared" si="87"/>
        <v/>
      </c>
      <c r="X80" s="226" t="s">
        <v>94</v>
      </c>
      <c r="Y80" s="35"/>
      <c r="Z80" s="21"/>
    </row>
    <row r="81" spans="1:27" s="119" customFormat="1" x14ac:dyDescent="0.25">
      <c r="A81" s="116" t="s">
        <v>215</v>
      </c>
      <c r="B81" s="132" t="s">
        <v>289</v>
      </c>
      <c r="C81" s="122">
        <v>41968</v>
      </c>
      <c r="D81" s="121">
        <v>41954</v>
      </c>
      <c r="E81" s="120" t="s">
        <v>79</v>
      </c>
      <c r="F81" s="120">
        <v>41968</v>
      </c>
      <c r="G81" s="123" t="s">
        <v>79</v>
      </c>
      <c r="H81" s="118" t="s">
        <v>362</v>
      </c>
      <c r="I81" s="120"/>
      <c r="J81" s="86" t="str">
        <f>IF(I81*C81&gt;0,I81-C81, "")</f>
        <v/>
      </c>
      <c r="K81" s="117">
        <v>42033</v>
      </c>
      <c r="L81" s="104" t="str">
        <f>IF(K81*I81&gt;0,K81-I81, "")</f>
        <v/>
      </c>
      <c r="M81" s="86">
        <f>IF(K81*C81&gt;0,K81-C81,"" )</f>
        <v>65</v>
      </c>
      <c r="N81" s="120">
        <v>42038</v>
      </c>
      <c r="O81" s="104">
        <f>IF(N81*K81&gt;0,N81-K81,"" )</f>
        <v>5</v>
      </c>
      <c r="P81" s="257" t="s">
        <v>327</v>
      </c>
      <c r="Q81" s="241" t="s">
        <v>357</v>
      </c>
      <c r="R81" s="121"/>
      <c r="S81" s="263">
        <v>42091</v>
      </c>
      <c r="T81" s="104">
        <f>IF(Y81&lt;&gt;"X",IF(($S81*C81&gt;0),($S81-C81)/7,""),"x")</f>
        <v>17.571428571428573</v>
      </c>
      <c r="U81" s="104">
        <f>IF($S81*K81&gt;0,($S81-K81)/7,"" )</f>
        <v>8.2857142857142865</v>
      </c>
      <c r="V81" s="104">
        <f>IF($S81*N81&gt;0,($S81-N81)/7,"" )</f>
        <v>7.5714285714285712</v>
      </c>
      <c r="W81" s="87" t="str">
        <f>IF($S81*R81&gt;0,($S81-R81)/7, "")</f>
        <v/>
      </c>
      <c r="X81" s="227" t="s">
        <v>42</v>
      </c>
      <c r="Y81" s="132"/>
      <c r="Z81" s="41"/>
      <c r="AA81" s="41"/>
    </row>
    <row r="82" spans="1:27" s="119" customFormat="1" x14ac:dyDescent="0.25">
      <c r="A82" s="116" t="s">
        <v>288</v>
      </c>
      <c r="B82" s="120" t="s">
        <v>282</v>
      </c>
      <c r="C82" s="122">
        <v>41974</v>
      </c>
      <c r="D82" s="121">
        <v>41974</v>
      </c>
      <c r="E82" s="120" t="s">
        <v>79</v>
      </c>
      <c r="F82" s="120">
        <v>41977</v>
      </c>
      <c r="G82" s="123" t="s">
        <v>38</v>
      </c>
      <c r="H82" s="118" t="s">
        <v>200</v>
      </c>
      <c r="I82" s="120">
        <v>42012</v>
      </c>
      <c r="J82" s="86">
        <f t="shared" si="88"/>
        <v>38</v>
      </c>
      <c r="K82" s="117">
        <v>42032</v>
      </c>
      <c r="L82" s="104">
        <f t="shared" si="89"/>
        <v>20</v>
      </c>
      <c r="M82" s="86">
        <f t="shared" si="90"/>
        <v>58</v>
      </c>
      <c r="N82" s="120">
        <v>42037</v>
      </c>
      <c r="O82" s="104">
        <f t="shared" si="91"/>
        <v>5</v>
      </c>
      <c r="P82" s="257" t="s">
        <v>327</v>
      </c>
      <c r="Q82" s="241" t="s">
        <v>348</v>
      </c>
      <c r="R82" s="121"/>
      <c r="S82" s="263">
        <v>42090</v>
      </c>
      <c r="T82" s="104">
        <f t="shared" si="84"/>
        <v>16.571428571428573</v>
      </c>
      <c r="U82" s="104">
        <f t="shared" si="85"/>
        <v>8.2857142857142865</v>
      </c>
      <c r="V82" s="104">
        <f t="shared" si="86"/>
        <v>7.5714285714285712</v>
      </c>
      <c r="W82" s="87" t="str">
        <f t="shared" si="87"/>
        <v/>
      </c>
      <c r="X82" s="220" t="s">
        <v>42</v>
      </c>
      <c r="Y82" s="120"/>
      <c r="Z82" s="117"/>
    </row>
    <row r="83" spans="1:27" s="119" customFormat="1" x14ac:dyDescent="0.25">
      <c r="A83" s="116" t="s">
        <v>383</v>
      </c>
      <c r="B83" s="120" t="s">
        <v>282</v>
      </c>
      <c r="C83" s="122">
        <v>41954</v>
      </c>
      <c r="D83" s="121">
        <v>41974</v>
      </c>
      <c r="E83" s="120" t="s">
        <v>38</v>
      </c>
      <c r="F83" s="120">
        <v>41977</v>
      </c>
      <c r="G83" s="123" t="s">
        <v>79</v>
      </c>
      <c r="H83" s="118" t="s">
        <v>378</v>
      </c>
      <c r="I83" s="120"/>
      <c r="J83" s="86" t="str">
        <f t="shared" ref="J83" si="92">IF(I83*C83&gt;0,I83-C83, "")</f>
        <v/>
      </c>
      <c r="K83" s="117"/>
      <c r="L83" s="104" t="str">
        <f t="shared" ref="L83" si="93">IF(K83*I83&gt;0,K83-I83, "")</f>
        <v/>
      </c>
      <c r="M83" s="86" t="str">
        <f t="shared" ref="M83" si="94">IF(K83*C83&gt;0,K83-C83,"" )</f>
        <v/>
      </c>
      <c r="N83" s="120">
        <v>42032</v>
      </c>
      <c r="O83" s="104" t="str">
        <f t="shared" ref="O83" si="95">IF(N83*K83&gt;0,N83-K83,"" )</f>
        <v/>
      </c>
      <c r="P83" s="257" t="s">
        <v>327</v>
      </c>
      <c r="Q83" s="241" t="s">
        <v>357</v>
      </c>
      <c r="R83" s="121"/>
      <c r="S83" s="263">
        <v>42094</v>
      </c>
      <c r="T83" s="104">
        <f t="shared" ref="T83" si="96">IF(Y83&lt;&gt;"X",IF(($S83*C83&gt;0),($S83-C83)/7,""),"x")</f>
        <v>20</v>
      </c>
      <c r="U83" s="104" t="str">
        <f t="shared" ref="U83" si="97">IF($S83*K83&gt;0,($S83-K83)/7,"" )</f>
        <v/>
      </c>
      <c r="V83" s="104">
        <f t="shared" ref="V83" si="98">IF($S83*N83&gt;0,($S83-N83)/7,"" )</f>
        <v>8.8571428571428577</v>
      </c>
      <c r="W83" s="87" t="str">
        <f t="shared" ref="W83" si="99">IF($S83*R83&gt;0,($S83-R83)/7, "")</f>
        <v/>
      </c>
      <c r="X83" s="220" t="s">
        <v>42</v>
      </c>
      <c r="Y83" s="120"/>
      <c r="Z83" s="117"/>
    </row>
    <row r="84" spans="1:27" s="2" customFormat="1" x14ac:dyDescent="0.25">
      <c r="A84" s="4" t="s">
        <v>233</v>
      </c>
      <c r="B84" s="61" t="s">
        <v>289</v>
      </c>
      <c r="C84" s="58">
        <v>41969</v>
      </c>
      <c r="D84" s="50"/>
      <c r="E84" s="37" t="s">
        <v>38</v>
      </c>
      <c r="F84" s="37">
        <v>41969</v>
      </c>
      <c r="G84" s="67" t="s">
        <v>38</v>
      </c>
      <c r="H84" s="8" t="s">
        <v>171</v>
      </c>
      <c r="I84" s="37">
        <v>41995</v>
      </c>
      <c r="J84" s="82">
        <f t="shared" si="88"/>
        <v>26</v>
      </c>
      <c r="K84" s="5">
        <v>42018</v>
      </c>
      <c r="L84" s="42">
        <f t="shared" si="89"/>
        <v>23</v>
      </c>
      <c r="M84" s="82">
        <f t="shared" si="90"/>
        <v>49</v>
      </c>
      <c r="N84" s="37">
        <v>42025</v>
      </c>
      <c r="O84" s="42">
        <f t="shared" si="91"/>
        <v>7</v>
      </c>
      <c r="P84" s="259" t="s">
        <v>328</v>
      </c>
      <c r="Q84" s="241" t="s">
        <v>331</v>
      </c>
      <c r="R84" s="50">
        <v>42088</v>
      </c>
      <c r="S84" s="274">
        <v>42090</v>
      </c>
      <c r="T84" s="42">
        <f t="shared" si="84"/>
        <v>17.285714285714285</v>
      </c>
      <c r="U84" s="42">
        <f t="shared" si="85"/>
        <v>10.285714285714286</v>
      </c>
      <c r="V84" s="42">
        <f t="shared" si="86"/>
        <v>9.2857142857142865</v>
      </c>
      <c r="W84" s="87">
        <f t="shared" si="87"/>
        <v>0.2857142857142857</v>
      </c>
      <c r="X84" s="228" t="s">
        <v>94</v>
      </c>
      <c r="Y84" s="61"/>
      <c r="Z84" s="6"/>
    </row>
    <row r="85" spans="1:27" s="294" customFormat="1" x14ac:dyDescent="0.25">
      <c r="A85" s="280"/>
      <c r="B85" s="281"/>
      <c r="C85" s="282"/>
      <c r="D85" s="283"/>
      <c r="E85" s="284"/>
      <c r="F85" s="281"/>
      <c r="G85" s="285"/>
      <c r="H85" s="284"/>
      <c r="I85" s="281"/>
      <c r="J85" s="286"/>
      <c r="K85" s="287"/>
      <c r="L85" s="288"/>
      <c r="M85" s="286"/>
      <c r="N85" s="281"/>
      <c r="O85" s="288"/>
      <c r="P85" s="289"/>
      <c r="Q85" s="290"/>
      <c r="R85" s="283"/>
      <c r="S85" s="291"/>
      <c r="T85" s="288"/>
      <c r="U85" s="288"/>
      <c r="V85" s="288"/>
      <c r="W85" s="292"/>
      <c r="X85" s="293"/>
      <c r="Y85" s="281"/>
      <c r="Z85" s="287"/>
    </row>
    <row r="86" spans="1:27" s="19" customFormat="1" x14ac:dyDescent="0.25">
      <c r="A86" s="16" t="s">
        <v>232</v>
      </c>
      <c r="B86" s="36" t="s">
        <v>289</v>
      </c>
      <c r="C86" s="56">
        <v>41967</v>
      </c>
      <c r="D86" s="48">
        <v>41953</v>
      </c>
      <c r="E86" s="36" t="s">
        <v>79</v>
      </c>
      <c r="F86" s="36"/>
      <c r="G86" s="65" t="s">
        <v>79</v>
      </c>
      <c r="H86" s="18" t="s">
        <v>257</v>
      </c>
      <c r="I86" s="36"/>
      <c r="J86" s="87" t="str">
        <f>IF(I86*C86&gt;0,I86-C86, "")</f>
        <v/>
      </c>
      <c r="K86" s="17">
        <v>42040</v>
      </c>
      <c r="L86" s="98" t="str">
        <f>IF(K86*I86&gt;0,K86-I86, "")</f>
        <v/>
      </c>
      <c r="M86" s="87">
        <f>IF(K86*C86&gt;0,K86-C86,"" )</f>
        <v>73</v>
      </c>
      <c r="N86" s="36">
        <v>42045</v>
      </c>
      <c r="O86" s="98">
        <f>IF(N86*K86&gt;0,N86-K86,"" )</f>
        <v>5</v>
      </c>
      <c r="P86" s="257" t="s">
        <v>327</v>
      </c>
      <c r="Q86" s="241" t="s">
        <v>357</v>
      </c>
      <c r="R86" s="48"/>
      <c r="S86" s="297">
        <v>42089</v>
      </c>
      <c r="T86" s="98">
        <f t="shared" ref="T86:T92" si="100">IF(Y86&lt;&gt;"X",IF(($S86*C86&gt;0),($S86-C86)/7,""),"x")</f>
        <v>17.428571428571427</v>
      </c>
      <c r="U86" s="98">
        <f t="shared" ref="U86:U92" si="101">IF($S86*K86&gt;0,($S86-K86)/7,"" )</f>
        <v>7</v>
      </c>
      <c r="V86" s="98">
        <f t="shared" ref="V86:V92" si="102">IF($S86*N86&gt;0,($S86-N86)/7,"" )</f>
        <v>6.2857142857142856</v>
      </c>
      <c r="W86" s="87" t="str">
        <f t="shared" ref="W86:W92" si="103">IF($S86*R86&gt;0,($S86-R86)/7, "")</f>
        <v/>
      </c>
      <c r="X86" s="222" t="s">
        <v>89</v>
      </c>
      <c r="Y86" s="36"/>
      <c r="Z86" s="17"/>
    </row>
    <row r="87" spans="1:27" s="119" customFormat="1" x14ac:dyDescent="0.25">
      <c r="A87" s="116" t="s">
        <v>321</v>
      </c>
      <c r="B87" s="120" t="s">
        <v>289</v>
      </c>
      <c r="C87" s="122">
        <v>41945</v>
      </c>
      <c r="D87" s="121"/>
      <c r="E87" s="120" t="s">
        <v>38</v>
      </c>
      <c r="F87" s="120">
        <v>41956</v>
      </c>
      <c r="G87" s="123" t="s">
        <v>79</v>
      </c>
      <c r="H87" s="118" t="s">
        <v>322</v>
      </c>
      <c r="I87" s="120"/>
      <c r="J87" s="86" t="str">
        <f>IF(I87*C87&gt;0,I87-C87, "")</f>
        <v/>
      </c>
      <c r="K87" s="117"/>
      <c r="L87" s="104" t="str">
        <f>IF(K87*I87&gt;0,K87-I87, "")</f>
        <v/>
      </c>
      <c r="M87" s="86" t="str">
        <f>IF(K87*C87&gt;0,K87-C87,"" )</f>
        <v/>
      </c>
      <c r="N87" s="120">
        <v>42035</v>
      </c>
      <c r="O87" s="104" t="str">
        <f>IF(N87*K87&gt;0,N87-K87,"" )</f>
        <v/>
      </c>
      <c r="P87" s="257" t="s">
        <v>330</v>
      </c>
      <c r="Q87" s="241" t="s">
        <v>348</v>
      </c>
      <c r="R87" s="121"/>
      <c r="S87" s="271">
        <v>42089</v>
      </c>
      <c r="T87" s="104">
        <f>IF(Y87&lt;&gt;"X",IF(($S87*C87&gt;0),($S87-C87)/7,""),"x")</f>
        <v>20.571428571428573</v>
      </c>
      <c r="U87" s="104" t="str">
        <f>IF($S87*K87&gt;0,($S87-K87)/7,"" )</f>
        <v/>
      </c>
      <c r="V87" s="104">
        <f>IF($S87*N87&gt;0,($S87-N87)/7,"" )</f>
        <v>7.7142857142857144</v>
      </c>
      <c r="W87" s="87" t="str">
        <f>IF($S87*R87&gt;0,($S87-R87)/7, "")</f>
        <v/>
      </c>
      <c r="X87" s="220" t="s">
        <v>42</v>
      </c>
      <c r="Y87" s="120"/>
      <c r="Z87" s="117"/>
      <c r="AA87" s="119" t="s">
        <v>323</v>
      </c>
    </row>
    <row r="88" spans="1:27" s="119" customFormat="1" x14ac:dyDescent="0.25">
      <c r="A88" s="116" t="s">
        <v>381</v>
      </c>
      <c r="B88" s="120" t="s">
        <v>382</v>
      </c>
      <c r="C88" s="122">
        <v>41935</v>
      </c>
      <c r="D88" s="121">
        <v>41974</v>
      </c>
      <c r="E88" s="120" t="s">
        <v>38</v>
      </c>
      <c r="F88" s="120">
        <v>41977</v>
      </c>
      <c r="G88" s="123" t="s">
        <v>79</v>
      </c>
      <c r="H88" s="118"/>
      <c r="I88" s="120"/>
      <c r="J88" s="86" t="str">
        <f t="shared" ref="J88" si="104">IF(I88*C88&gt;0,I88-C88, "")</f>
        <v/>
      </c>
      <c r="K88" s="117"/>
      <c r="L88" s="104" t="str">
        <f t="shared" ref="L88" si="105">IF(K88*I88&gt;0,K88-I88, "")</f>
        <v/>
      </c>
      <c r="M88" s="86" t="str">
        <f t="shared" ref="M88" si="106">IF(K88*C88&gt;0,K88-C88,"" )</f>
        <v/>
      </c>
      <c r="N88" s="120">
        <v>42031</v>
      </c>
      <c r="O88" s="104" t="str">
        <f t="shared" ref="O88" si="107">IF(N88*K88&gt;0,N88-K88,"" )</f>
        <v/>
      </c>
      <c r="P88" s="257" t="s">
        <v>327</v>
      </c>
      <c r="Q88" s="241" t="s">
        <v>357</v>
      </c>
      <c r="R88" s="121"/>
      <c r="S88" s="268">
        <v>42089</v>
      </c>
      <c r="T88" s="104">
        <f t="shared" si="100"/>
        <v>22</v>
      </c>
      <c r="U88" s="104" t="str">
        <f t="shared" si="101"/>
        <v/>
      </c>
      <c r="V88" s="104">
        <f t="shared" si="102"/>
        <v>8.2857142857142865</v>
      </c>
      <c r="W88" s="87" t="str">
        <f t="shared" si="103"/>
        <v/>
      </c>
      <c r="X88" s="220" t="s">
        <v>42</v>
      </c>
      <c r="Y88" s="120"/>
      <c r="Z88" s="117"/>
    </row>
    <row r="89" spans="1:27" s="119" customFormat="1" x14ac:dyDescent="0.25">
      <c r="A89" s="116" t="s">
        <v>236</v>
      </c>
      <c r="B89" s="120"/>
      <c r="C89" s="122">
        <v>41957</v>
      </c>
      <c r="D89" s="121">
        <v>41957</v>
      </c>
      <c r="E89" s="120" t="s">
        <v>79</v>
      </c>
      <c r="F89" s="120"/>
      <c r="G89" s="123" t="s">
        <v>79</v>
      </c>
      <c r="H89" s="118" t="s">
        <v>237</v>
      </c>
      <c r="I89" s="120"/>
      <c r="J89" s="86" t="str">
        <f>IF(I89*C89&gt;0,I89-C89, "")</f>
        <v/>
      </c>
      <c r="K89" s="117">
        <v>42020</v>
      </c>
      <c r="L89" s="104" t="str">
        <f>IF(K89*I89&gt;0,K89-I89, "")</f>
        <v/>
      </c>
      <c r="M89" s="86">
        <f>IF(K89*C89&gt;0,K89-C89,"" )</f>
        <v>63</v>
      </c>
      <c r="N89" s="120">
        <v>42041</v>
      </c>
      <c r="O89" s="104">
        <f>IF(N89*K89&gt;0,N89-K89,"" )</f>
        <v>21</v>
      </c>
      <c r="P89" s="257" t="s">
        <v>330</v>
      </c>
      <c r="Q89" s="241" t="s">
        <v>348</v>
      </c>
      <c r="R89" s="121"/>
      <c r="S89" s="271">
        <v>42088</v>
      </c>
      <c r="T89" s="104">
        <f t="shared" si="100"/>
        <v>18.714285714285715</v>
      </c>
      <c r="U89" s="104">
        <f t="shared" si="101"/>
        <v>9.7142857142857135</v>
      </c>
      <c r="V89" s="104">
        <f t="shared" si="102"/>
        <v>6.7142857142857144</v>
      </c>
      <c r="W89" s="87" t="str">
        <f t="shared" si="103"/>
        <v/>
      </c>
      <c r="X89" s="220" t="s">
        <v>42</v>
      </c>
      <c r="Y89" s="120"/>
      <c r="Z89" s="117"/>
    </row>
    <row r="90" spans="1:27" s="119" customFormat="1" x14ac:dyDescent="0.25">
      <c r="A90" s="116" t="s">
        <v>224</v>
      </c>
      <c r="B90" s="120"/>
      <c r="C90" s="122">
        <v>41971</v>
      </c>
      <c r="D90" s="121">
        <v>41970</v>
      </c>
      <c r="E90" s="120"/>
      <c r="F90" s="120"/>
      <c r="G90" s="123" t="s">
        <v>38</v>
      </c>
      <c r="H90" s="118" t="s">
        <v>225</v>
      </c>
      <c r="I90" s="120">
        <v>42002</v>
      </c>
      <c r="J90" s="86">
        <f>IF(I90*C90&gt;0,I90-C90, "")</f>
        <v>31</v>
      </c>
      <c r="K90" s="117">
        <v>42032</v>
      </c>
      <c r="L90" s="104">
        <f>IF(K90*I90&gt;0,K90-I90, "")</f>
        <v>30</v>
      </c>
      <c r="M90" s="86">
        <f>IF(K90*C90&gt;0,K90-C90,"" )</f>
        <v>61</v>
      </c>
      <c r="N90" s="120">
        <v>42040</v>
      </c>
      <c r="O90" s="104">
        <f>IF(N90*K90&gt;0,N90-K90,"" )</f>
        <v>8</v>
      </c>
      <c r="P90" s="257" t="s">
        <v>330</v>
      </c>
      <c r="Q90" s="241" t="s">
        <v>348</v>
      </c>
      <c r="R90" s="121"/>
      <c r="S90" s="271">
        <v>42088</v>
      </c>
      <c r="T90" s="104">
        <f t="shared" si="100"/>
        <v>16.714285714285715</v>
      </c>
      <c r="U90" s="104">
        <f t="shared" si="101"/>
        <v>8</v>
      </c>
      <c r="V90" s="104">
        <f t="shared" si="102"/>
        <v>6.8571428571428568</v>
      </c>
      <c r="W90" s="87" t="str">
        <f t="shared" si="103"/>
        <v/>
      </c>
      <c r="X90" s="220" t="s">
        <v>42</v>
      </c>
      <c r="Y90" s="120"/>
      <c r="Z90" s="117"/>
    </row>
    <row r="91" spans="1:27" s="119" customFormat="1" x14ac:dyDescent="0.25">
      <c r="A91" s="116" t="s">
        <v>152</v>
      </c>
      <c r="B91" s="120" t="s">
        <v>280</v>
      </c>
      <c r="C91" s="122">
        <v>41957</v>
      </c>
      <c r="D91" s="121"/>
      <c r="E91" s="120" t="s">
        <v>79</v>
      </c>
      <c r="F91" s="120"/>
      <c r="G91" s="123" t="s">
        <v>38</v>
      </c>
      <c r="H91" s="118" t="s">
        <v>181</v>
      </c>
      <c r="I91" s="120"/>
      <c r="J91" s="86" t="str">
        <f>IF(I91*C91&gt;0,I91-C91, "")</f>
        <v/>
      </c>
      <c r="K91" s="117">
        <v>42033</v>
      </c>
      <c r="L91" s="104" t="str">
        <f>IF(K91*I91&gt;0,K91-I91, "")</f>
        <v/>
      </c>
      <c r="M91" s="86">
        <f>IF(K91*C91&gt;0,K91-C91,"" )</f>
        <v>76</v>
      </c>
      <c r="N91" s="120">
        <v>42039</v>
      </c>
      <c r="O91" s="104">
        <f>IF(N91*K91&gt;0,N91-K91,"" )</f>
        <v>6</v>
      </c>
      <c r="P91" s="257" t="s">
        <v>330</v>
      </c>
      <c r="Q91" s="241" t="s">
        <v>348</v>
      </c>
      <c r="R91" s="121"/>
      <c r="S91" s="271">
        <v>42088</v>
      </c>
      <c r="T91" s="104">
        <f t="shared" si="100"/>
        <v>18.714285714285715</v>
      </c>
      <c r="U91" s="104">
        <f t="shared" si="101"/>
        <v>7.8571428571428568</v>
      </c>
      <c r="V91" s="104">
        <f t="shared" si="102"/>
        <v>7</v>
      </c>
      <c r="W91" s="87" t="str">
        <f t="shared" si="103"/>
        <v/>
      </c>
      <c r="X91" s="220" t="s">
        <v>42</v>
      </c>
      <c r="Y91" s="120"/>
      <c r="Z91" s="117"/>
    </row>
    <row r="92" spans="1:27" s="119" customFormat="1" x14ac:dyDescent="0.25">
      <c r="A92" s="116" t="s">
        <v>363</v>
      </c>
      <c r="B92" s="120" t="s">
        <v>283</v>
      </c>
      <c r="C92" s="122">
        <v>41932</v>
      </c>
      <c r="D92" s="121"/>
      <c r="E92" s="118"/>
      <c r="F92" s="120">
        <v>41935</v>
      </c>
      <c r="G92" s="123" t="s">
        <v>38</v>
      </c>
      <c r="H92" s="118" t="s">
        <v>364</v>
      </c>
      <c r="I92" s="120"/>
      <c r="J92" s="86" t="str">
        <f>IF(I92*C92&gt;0,I92-C92, "")</f>
        <v/>
      </c>
      <c r="K92" s="117">
        <v>42019</v>
      </c>
      <c r="L92" s="104" t="str">
        <f>IF(K92*I92&gt;0,K92-I92, "")</f>
        <v/>
      </c>
      <c r="M92" s="86">
        <f>IF(K92*C92&gt;0,K92-C92,"" )</f>
        <v>87</v>
      </c>
      <c r="N92" s="120">
        <v>42023</v>
      </c>
      <c r="O92" s="104">
        <f>IF(N92*K92&gt;0,N92-K92,"" )</f>
        <v>4</v>
      </c>
      <c r="P92" s="259" t="s">
        <v>328</v>
      </c>
      <c r="Q92" s="241" t="s">
        <v>331</v>
      </c>
      <c r="R92" s="121"/>
      <c r="S92" s="271">
        <v>42088</v>
      </c>
      <c r="T92" s="104">
        <f t="shared" si="100"/>
        <v>22.285714285714285</v>
      </c>
      <c r="U92" s="104">
        <f t="shared" si="101"/>
        <v>9.8571428571428577</v>
      </c>
      <c r="V92" s="104">
        <f t="shared" si="102"/>
        <v>9.2857142857142865</v>
      </c>
      <c r="W92" s="86" t="str">
        <f t="shared" si="103"/>
        <v/>
      </c>
      <c r="X92" s="220" t="s">
        <v>42</v>
      </c>
      <c r="Y92" s="120"/>
      <c r="Z92" s="117"/>
    </row>
    <row r="93" spans="1:27" s="119" customFormat="1" x14ac:dyDescent="0.25">
      <c r="A93" s="116" t="s">
        <v>119</v>
      </c>
      <c r="B93" s="120" t="s">
        <v>276</v>
      </c>
      <c r="C93" s="122">
        <v>41926</v>
      </c>
      <c r="D93" s="121"/>
      <c r="E93" s="118" t="s">
        <v>100</v>
      </c>
      <c r="F93" s="120">
        <v>41937</v>
      </c>
      <c r="G93" s="123" t="s">
        <v>38</v>
      </c>
      <c r="H93" s="118" t="s">
        <v>143</v>
      </c>
      <c r="I93" s="120"/>
      <c r="J93" s="86" t="str">
        <f t="shared" ref="J93:J101" si="108">IF(I93*C93&gt;0,I93-C93, "")</f>
        <v/>
      </c>
      <c r="K93" s="117">
        <v>42019</v>
      </c>
      <c r="L93" s="104" t="str">
        <f t="shared" ref="L93:L101" si="109">IF(K93*I93&gt;0,K93-I93, "")</f>
        <v/>
      </c>
      <c r="M93" s="86">
        <f t="shared" ref="M93:M101" si="110">IF(K93*C93&gt;0,K93-C93,"" )</f>
        <v>93</v>
      </c>
      <c r="N93" s="120">
        <v>42025</v>
      </c>
      <c r="O93" s="104">
        <f t="shared" ref="O93:O101" si="111">IF(N93*K93&gt;0,N93-K93,"" )</f>
        <v>6</v>
      </c>
      <c r="P93" s="259" t="s">
        <v>328</v>
      </c>
      <c r="Q93" s="241" t="s">
        <v>331</v>
      </c>
      <c r="R93" s="121"/>
      <c r="S93" s="271">
        <v>42084</v>
      </c>
      <c r="T93" s="104">
        <f t="shared" ref="T93:T101" si="112">IF(Y93&lt;&gt;"X",IF(($S93*C93&gt;0),($S93-C93)/7,""),"x")</f>
        <v>22.571428571428573</v>
      </c>
      <c r="U93" s="104">
        <f t="shared" ref="U93:U101" si="113">IF($S93*K93&gt;0,($S93-K93)/7,"" )</f>
        <v>9.2857142857142865</v>
      </c>
      <c r="V93" s="104">
        <f t="shared" ref="V93:V101" si="114">IF($S93*N93&gt;0,($S93-N93)/7,"" )</f>
        <v>8.4285714285714288</v>
      </c>
      <c r="W93" s="87" t="str">
        <f t="shared" ref="W93:W101" si="115">IF($S93*R93&gt;0,($S93-R93)/7, "")</f>
        <v/>
      </c>
      <c r="X93" s="220" t="s">
        <v>42</v>
      </c>
      <c r="Y93" s="120"/>
      <c r="Z93" s="117"/>
    </row>
    <row r="94" spans="1:27" s="23" customFormat="1" x14ac:dyDescent="0.25">
      <c r="A94" s="20" t="s">
        <v>229</v>
      </c>
      <c r="B94" s="35"/>
      <c r="C94" s="57">
        <v>42008</v>
      </c>
      <c r="D94" s="49"/>
      <c r="E94" s="35" t="s">
        <v>79</v>
      </c>
      <c r="F94" s="35"/>
      <c r="G94" s="66" t="s">
        <v>79</v>
      </c>
      <c r="H94" s="22" t="s">
        <v>259</v>
      </c>
      <c r="I94" s="35"/>
      <c r="J94" s="82" t="str">
        <f t="shared" si="108"/>
        <v/>
      </c>
      <c r="K94" s="21">
        <v>42027</v>
      </c>
      <c r="L94" s="42" t="str">
        <f t="shared" si="109"/>
        <v/>
      </c>
      <c r="M94" s="82">
        <f t="shared" si="110"/>
        <v>19</v>
      </c>
      <c r="N94" s="35">
        <v>42033</v>
      </c>
      <c r="O94" s="42">
        <f t="shared" si="111"/>
        <v>6</v>
      </c>
      <c r="P94" s="259" t="s">
        <v>328</v>
      </c>
      <c r="Q94" s="241" t="s">
        <v>331</v>
      </c>
      <c r="R94" s="49"/>
      <c r="S94" s="265">
        <v>42084</v>
      </c>
      <c r="T94" s="42">
        <f t="shared" si="112"/>
        <v>10.857142857142858</v>
      </c>
      <c r="U94" s="42">
        <f t="shared" si="113"/>
        <v>8.1428571428571423</v>
      </c>
      <c r="V94" s="42">
        <f t="shared" si="114"/>
        <v>7.2857142857142856</v>
      </c>
      <c r="W94" s="87" t="str">
        <f t="shared" si="115"/>
        <v/>
      </c>
      <c r="X94" s="226" t="s">
        <v>94</v>
      </c>
      <c r="Y94" s="35"/>
      <c r="Z94" s="21"/>
    </row>
    <row r="95" spans="1:27" s="119" customFormat="1" x14ac:dyDescent="0.25">
      <c r="A95" s="116" t="s">
        <v>122</v>
      </c>
      <c r="B95" s="120"/>
      <c r="C95" s="122">
        <v>41936</v>
      </c>
      <c r="D95" s="121"/>
      <c r="E95" s="120" t="s">
        <v>38</v>
      </c>
      <c r="F95" s="120">
        <v>41956</v>
      </c>
      <c r="G95" s="123" t="s">
        <v>79</v>
      </c>
      <c r="H95" s="118" t="s">
        <v>158</v>
      </c>
      <c r="I95" s="120"/>
      <c r="J95" s="86" t="str">
        <f t="shared" si="108"/>
        <v/>
      </c>
      <c r="K95" s="117">
        <v>42023</v>
      </c>
      <c r="L95" s="104" t="str">
        <f t="shared" si="109"/>
        <v/>
      </c>
      <c r="M95" s="86">
        <f t="shared" si="110"/>
        <v>87</v>
      </c>
      <c r="N95" s="120">
        <v>42038</v>
      </c>
      <c r="O95" s="104">
        <f t="shared" si="111"/>
        <v>15</v>
      </c>
      <c r="P95" s="257" t="s">
        <v>330</v>
      </c>
      <c r="Q95" s="241" t="s">
        <v>348</v>
      </c>
      <c r="R95" s="121"/>
      <c r="S95" s="271">
        <v>42083</v>
      </c>
      <c r="T95" s="104">
        <f t="shared" si="112"/>
        <v>21</v>
      </c>
      <c r="U95" s="104">
        <f t="shared" si="113"/>
        <v>8.5714285714285712</v>
      </c>
      <c r="V95" s="104">
        <f t="shared" si="114"/>
        <v>6.4285714285714288</v>
      </c>
      <c r="W95" s="87" t="str">
        <f t="shared" si="115"/>
        <v/>
      </c>
      <c r="X95" s="220" t="s">
        <v>42</v>
      </c>
      <c r="Y95" s="120"/>
      <c r="Z95" s="117"/>
      <c r="AA95" s="119" t="s">
        <v>273</v>
      </c>
    </row>
    <row r="96" spans="1:27" s="119" customFormat="1" x14ac:dyDescent="0.25">
      <c r="A96" s="116" t="s">
        <v>161</v>
      </c>
      <c r="B96" s="120" t="s">
        <v>275</v>
      </c>
      <c r="C96" s="122">
        <v>41955</v>
      </c>
      <c r="D96" s="121">
        <v>41953</v>
      </c>
      <c r="E96" s="120" t="s">
        <v>79</v>
      </c>
      <c r="F96" s="120"/>
      <c r="G96" s="123" t="s">
        <v>38</v>
      </c>
      <c r="H96" s="77" t="s">
        <v>178</v>
      </c>
      <c r="I96" s="120">
        <v>42002</v>
      </c>
      <c r="J96" s="86">
        <f t="shared" si="108"/>
        <v>47</v>
      </c>
      <c r="K96" s="117">
        <v>42033</v>
      </c>
      <c r="L96" s="104">
        <f t="shared" si="109"/>
        <v>31</v>
      </c>
      <c r="M96" s="86">
        <f t="shared" si="110"/>
        <v>78</v>
      </c>
      <c r="N96" s="120">
        <v>42038</v>
      </c>
      <c r="O96" s="104">
        <f t="shared" si="111"/>
        <v>5</v>
      </c>
      <c r="P96" s="257" t="s">
        <v>330</v>
      </c>
      <c r="Q96" s="241" t="s">
        <v>348</v>
      </c>
      <c r="R96" s="121"/>
      <c r="S96" s="271">
        <v>42079</v>
      </c>
      <c r="T96" s="104">
        <f t="shared" si="112"/>
        <v>17.714285714285715</v>
      </c>
      <c r="U96" s="104">
        <f t="shared" si="113"/>
        <v>6.5714285714285712</v>
      </c>
      <c r="V96" s="104">
        <f t="shared" si="114"/>
        <v>5.8571428571428568</v>
      </c>
      <c r="W96" s="87" t="str">
        <f t="shared" si="115"/>
        <v/>
      </c>
      <c r="X96" s="220" t="s">
        <v>42</v>
      </c>
      <c r="Y96" s="120"/>
      <c r="Z96" s="117"/>
      <c r="AA96" s="119" t="s">
        <v>191</v>
      </c>
    </row>
    <row r="97" spans="1:27" s="119" customFormat="1" x14ac:dyDescent="0.25">
      <c r="A97" s="116" t="s">
        <v>134</v>
      </c>
      <c r="B97" s="120"/>
      <c r="C97" s="122">
        <v>41955</v>
      </c>
      <c r="D97" s="121"/>
      <c r="E97" s="120" t="s">
        <v>38</v>
      </c>
      <c r="F97" s="120"/>
      <c r="G97" s="123" t="s">
        <v>38</v>
      </c>
      <c r="H97" s="118"/>
      <c r="I97" s="120"/>
      <c r="J97" s="86" t="str">
        <f>IF(I97*C97&gt;0,I97-C97, "")</f>
        <v/>
      </c>
      <c r="K97" s="117">
        <v>42023</v>
      </c>
      <c r="L97" s="104" t="str">
        <f>IF(K97*I97&gt;0,K97-I97, "")</f>
        <v/>
      </c>
      <c r="M97" s="86">
        <f>IF(K97*C97&gt;0,K97-C97,"" )</f>
        <v>68</v>
      </c>
      <c r="N97" s="120"/>
      <c r="O97" s="104" t="str">
        <f>IF(N97*K97&gt;0,N97-K97,"" )</f>
        <v/>
      </c>
      <c r="P97" s="255"/>
      <c r="Q97" s="296"/>
      <c r="R97" s="121"/>
      <c r="S97" s="120">
        <v>42074</v>
      </c>
      <c r="T97" s="104">
        <f>IF(Y97&lt;&gt;"X",IF(($S97*C97&gt;0),($S97-C97)/7,""),"x")</f>
        <v>17</v>
      </c>
      <c r="U97" s="104">
        <f>IF($S97*K97&gt;0,($S97-K97)/7,"" )</f>
        <v>7.2857142857142856</v>
      </c>
      <c r="V97" s="104" t="str">
        <f>IF($S97*N97&gt;0,($S97-N97)/7,"" )</f>
        <v/>
      </c>
      <c r="W97" s="86" t="str">
        <f>IF($S97*R97&gt;0,($S97-R97)/7, "")</f>
        <v/>
      </c>
      <c r="X97" s="220" t="s">
        <v>42</v>
      </c>
      <c r="Y97" s="120"/>
      <c r="Z97" s="117"/>
    </row>
    <row r="98" spans="1:27" s="174" customFormat="1" x14ac:dyDescent="0.25">
      <c r="A98" s="26" t="s">
        <v>127</v>
      </c>
      <c r="B98" s="133" t="s">
        <v>283</v>
      </c>
      <c r="C98" s="59">
        <v>41964</v>
      </c>
      <c r="D98" s="51"/>
      <c r="E98" s="38"/>
      <c r="F98" s="38">
        <v>41964</v>
      </c>
      <c r="G98" s="68" t="s">
        <v>38</v>
      </c>
      <c r="H98" s="28" t="s">
        <v>151</v>
      </c>
      <c r="I98" s="38">
        <v>41986</v>
      </c>
      <c r="J98" s="88">
        <f t="shared" si="108"/>
        <v>22</v>
      </c>
      <c r="K98" s="27">
        <v>42019</v>
      </c>
      <c r="L98" s="173">
        <f t="shared" si="109"/>
        <v>33</v>
      </c>
      <c r="M98" s="88">
        <f t="shared" si="110"/>
        <v>55</v>
      </c>
      <c r="N98" s="38"/>
      <c r="O98" s="173" t="str">
        <f t="shared" si="111"/>
        <v/>
      </c>
      <c r="P98" s="253"/>
      <c r="Q98" s="239"/>
      <c r="R98" s="51"/>
      <c r="S98" s="266">
        <v>42073</v>
      </c>
      <c r="T98" s="173">
        <f t="shared" si="112"/>
        <v>15.571428571428571</v>
      </c>
      <c r="U98" s="173">
        <f t="shared" si="113"/>
        <v>7.7142857142857144</v>
      </c>
      <c r="V98" s="173" t="str">
        <f t="shared" si="114"/>
        <v/>
      </c>
      <c r="W98" s="88" t="str">
        <f t="shared" si="115"/>
        <v/>
      </c>
      <c r="X98" s="221" t="s">
        <v>94</v>
      </c>
      <c r="Y98" s="133"/>
      <c r="Z98" s="29"/>
    </row>
    <row r="99" spans="1:27" s="119" customFormat="1" x14ac:dyDescent="0.25">
      <c r="A99" s="116" t="s">
        <v>254</v>
      </c>
      <c r="B99" s="120" t="s">
        <v>283</v>
      </c>
      <c r="C99" s="122">
        <v>41926</v>
      </c>
      <c r="D99" s="121"/>
      <c r="E99" s="118"/>
      <c r="F99" s="120">
        <v>41935</v>
      </c>
      <c r="G99" s="123" t="s">
        <v>38</v>
      </c>
      <c r="H99" s="118" t="s">
        <v>260</v>
      </c>
      <c r="I99" s="120"/>
      <c r="J99" s="86" t="str">
        <f t="shared" si="108"/>
        <v/>
      </c>
      <c r="K99" s="117">
        <v>42017</v>
      </c>
      <c r="L99" s="104" t="str">
        <f t="shared" si="109"/>
        <v/>
      </c>
      <c r="M99" s="86">
        <f t="shared" si="110"/>
        <v>91</v>
      </c>
      <c r="N99" s="120">
        <v>42029</v>
      </c>
      <c r="O99" s="104">
        <f t="shared" si="111"/>
        <v>12</v>
      </c>
      <c r="P99" s="259" t="s">
        <v>328</v>
      </c>
      <c r="Q99" s="241" t="s">
        <v>331</v>
      </c>
      <c r="R99" s="121">
        <v>42068</v>
      </c>
      <c r="S99" s="271">
        <v>42075</v>
      </c>
      <c r="T99" s="104">
        <f t="shared" si="112"/>
        <v>21.285714285714285</v>
      </c>
      <c r="U99" s="104">
        <f t="shared" si="113"/>
        <v>8.2857142857142865</v>
      </c>
      <c r="V99" s="104">
        <f t="shared" si="114"/>
        <v>6.5714285714285712</v>
      </c>
      <c r="W99" s="86">
        <f t="shared" si="115"/>
        <v>1</v>
      </c>
      <c r="X99" s="220" t="s">
        <v>42</v>
      </c>
      <c r="Y99" s="120"/>
      <c r="Z99" s="117"/>
    </row>
    <row r="100" spans="1:27" s="119" customFormat="1" x14ac:dyDescent="0.25">
      <c r="A100" s="116" t="s">
        <v>46</v>
      </c>
      <c r="B100" s="120" t="s">
        <v>280</v>
      </c>
      <c r="C100" s="122">
        <v>41927</v>
      </c>
      <c r="D100" s="121"/>
      <c r="E100" s="118"/>
      <c r="F100" s="120">
        <v>41935</v>
      </c>
      <c r="G100" s="123" t="s">
        <v>100</v>
      </c>
      <c r="H100" s="118"/>
      <c r="I100" s="120"/>
      <c r="J100" s="86" t="str">
        <f t="shared" si="108"/>
        <v/>
      </c>
      <c r="K100" s="117">
        <v>42019</v>
      </c>
      <c r="L100" s="104" t="str">
        <f t="shared" si="109"/>
        <v/>
      </c>
      <c r="M100" s="86">
        <f t="shared" si="110"/>
        <v>92</v>
      </c>
      <c r="N100" s="120">
        <v>42026</v>
      </c>
      <c r="O100" s="104">
        <f t="shared" si="111"/>
        <v>7</v>
      </c>
      <c r="P100" s="259" t="s">
        <v>328</v>
      </c>
      <c r="Q100" s="241" t="s">
        <v>331</v>
      </c>
      <c r="R100" s="121"/>
      <c r="S100" s="271">
        <v>42076</v>
      </c>
      <c r="T100" s="104">
        <f t="shared" si="112"/>
        <v>21.285714285714285</v>
      </c>
      <c r="U100" s="104">
        <f t="shared" si="113"/>
        <v>8.1428571428571423</v>
      </c>
      <c r="V100" s="104">
        <f t="shared" si="114"/>
        <v>7.1428571428571432</v>
      </c>
      <c r="W100" s="86" t="str">
        <f t="shared" si="115"/>
        <v/>
      </c>
      <c r="X100" s="220" t="s">
        <v>42</v>
      </c>
      <c r="Y100" s="120"/>
      <c r="Z100" s="117"/>
    </row>
    <row r="101" spans="1:27" s="119" customFormat="1" x14ac:dyDescent="0.25">
      <c r="A101" s="116" t="s">
        <v>44</v>
      </c>
      <c r="B101" s="120"/>
      <c r="C101" s="122">
        <v>41929</v>
      </c>
      <c r="D101" s="121"/>
      <c r="E101" s="118" t="s">
        <v>38</v>
      </c>
      <c r="F101" s="120">
        <v>41930</v>
      </c>
      <c r="G101" s="123" t="s">
        <v>38</v>
      </c>
      <c r="H101" s="118" t="s">
        <v>150</v>
      </c>
      <c r="I101" s="120"/>
      <c r="J101" s="86" t="str">
        <f t="shared" si="108"/>
        <v/>
      </c>
      <c r="K101" s="117">
        <v>42019</v>
      </c>
      <c r="L101" s="104" t="str">
        <f t="shared" si="109"/>
        <v/>
      </c>
      <c r="M101" s="86">
        <f t="shared" si="110"/>
        <v>90</v>
      </c>
      <c r="N101" s="120">
        <v>42026</v>
      </c>
      <c r="O101" s="104">
        <f t="shared" si="111"/>
        <v>7</v>
      </c>
      <c r="P101" s="259" t="s">
        <v>328</v>
      </c>
      <c r="Q101" s="241" t="s">
        <v>331</v>
      </c>
      <c r="R101" s="121">
        <v>42068</v>
      </c>
      <c r="S101" s="271">
        <v>42075</v>
      </c>
      <c r="T101" s="104">
        <f t="shared" si="112"/>
        <v>20.857142857142858</v>
      </c>
      <c r="U101" s="104">
        <f t="shared" si="113"/>
        <v>8</v>
      </c>
      <c r="V101" s="104">
        <f t="shared" si="114"/>
        <v>7</v>
      </c>
      <c r="W101" s="86">
        <f t="shared" si="115"/>
        <v>1</v>
      </c>
      <c r="X101" s="220" t="s">
        <v>42</v>
      </c>
      <c r="Y101" s="120"/>
      <c r="Z101" s="117"/>
      <c r="AA101" s="119" t="s">
        <v>185</v>
      </c>
    </row>
    <row r="102" spans="1:27" s="119" customFormat="1" x14ac:dyDescent="0.25">
      <c r="A102" s="116" t="s">
        <v>80</v>
      </c>
      <c r="B102" s="120" t="s">
        <v>275</v>
      </c>
      <c r="C102" s="122">
        <v>41925</v>
      </c>
      <c r="D102" s="121">
        <v>41820</v>
      </c>
      <c r="E102" s="118"/>
      <c r="F102" s="120"/>
      <c r="G102" s="123" t="s">
        <v>38</v>
      </c>
      <c r="H102" s="118" t="s">
        <v>142</v>
      </c>
      <c r="I102" s="120"/>
      <c r="J102" s="86" t="str">
        <f t="shared" si="88"/>
        <v/>
      </c>
      <c r="K102" s="117">
        <v>42018</v>
      </c>
      <c r="L102" s="104" t="str">
        <f t="shared" si="89"/>
        <v/>
      </c>
      <c r="M102" s="86">
        <f t="shared" si="90"/>
        <v>93</v>
      </c>
      <c r="N102" s="120">
        <v>42025</v>
      </c>
      <c r="O102" s="104">
        <f t="shared" si="91"/>
        <v>7</v>
      </c>
      <c r="P102" s="259" t="s">
        <v>328</v>
      </c>
      <c r="Q102" s="241" t="s">
        <v>331</v>
      </c>
      <c r="R102" s="121">
        <v>42067</v>
      </c>
      <c r="S102" s="268">
        <v>42073</v>
      </c>
      <c r="T102" s="104">
        <f t="shared" si="84"/>
        <v>21.142857142857142</v>
      </c>
      <c r="U102" s="104">
        <f t="shared" si="85"/>
        <v>7.8571428571428568</v>
      </c>
      <c r="V102" s="104">
        <f t="shared" si="86"/>
        <v>6.8571428571428568</v>
      </c>
      <c r="W102" s="86">
        <f t="shared" si="87"/>
        <v>0.8571428571428571</v>
      </c>
      <c r="X102" s="220" t="s">
        <v>42</v>
      </c>
      <c r="Y102" s="120"/>
      <c r="Z102" s="117"/>
      <c r="AA102" s="119" t="s">
        <v>185</v>
      </c>
    </row>
    <row r="103" spans="1:27" s="119" customFormat="1" x14ac:dyDescent="0.25">
      <c r="A103" s="116" t="s">
        <v>118</v>
      </c>
      <c r="B103" s="120" t="s">
        <v>275</v>
      </c>
      <c r="C103" s="122">
        <v>41923</v>
      </c>
      <c r="D103" s="121"/>
      <c r="E103" s="118" t="s">
        <v>73</v>
      </c>
      <c r="F103" s="120"/>
      <c r="G103" s="123" t="s">
        <v>100</v>
      </c>
      <c r="H103" s="118" t="s">
        <v>261</v>
      </c>
      <c r="I103" s="120"/>
      <c r="J103" s="86" t="str">
        <f t="shared" si="88"/>
        <v/>
      </c>
      <c r="K103" s="117">
        <v>42004</v>
      </c>
      <c r="L103" s="104" t="str">
        <f t="shared" si="89"/>
        <v/>
      </c>
      <c r="M103" s="86">
        <f t="shared" si="90"/>
        <v>81</v>
      </c>
      <c r="N103" s="120">
        <v>42025</v>
      </c>
      <c r="O103" s="104">
        <f t="shared" si="91"/>
        <v>21</v>
      </c>
      <c r="P103" s="259" t="s">
        <v>328</v>
      </c>
      <c r="Q103" s="241" t="s">
        <v>331</v>
      </c>
      <c r="R103" s="121">
        <v>42068</v>
      </c>
      <c r="S103" s="268">
        <v>42073</v>
      </c>
      <c r="T103" s="104">
        <f t="shared" si="84"/>
        <v>21.428571428571427</v>
      </c>
      <c r="U103" s="104">
        <f t="shared" si="85"/>
        <v>9.8571428571428577</v>
      </c>
      <c r="V103" s="104">
        <f t="shared" si="86"/>
        <v>6.8571428571428568</v>
      </c>
      <c r="W103" s="86">
        <f t="shared" si="87"/>
        <v>0.7142857142857143</v>
      </c>
      <c r="X103" s="220" t="s">
        <v>42</v>
      </c>
      <c r="Y103" s="120"/>
      <c r="Z103" s="117"/>
      <c r="AA103" s="119" t="s">
        <v>186</v>
      </c>
    </row>
    <row r="104" spans="1:27" s="119" customFormat="1" x14ac:dyDescent="0.25">
      <c r="A104" s="116" t="s">
        <v>120</v>
      </c>
      <c r="B104" s="120" t="s">
        <v>287</v>
      </c>
      <c r="C104" s="122">
        <v>41931</v>
      </c>
      <c r="D104" s="121">
        <v>41881</v>
      </c>
      <c r="E104" s="118"/>
      <c r="F104" s="120">
        <v>41931</v>
      </c>
      <c r="G104" s="123" t="s">
        <v>73</v>
      </c>
      <c r="H104" s="118" t="s">
        <v>262</v>
      </c>
      <c r="I104" s="120"/>
      <c r="J104" s="86" t="str">
        <f t="shared" si="88"/>
        <v/>
      </c>
      <c r="K104" s="117">
        <v>42001</v>
      </c>
      <c r="L104" s="104" t="str">
        <f t="shared" si="89"/>
        <v/>
      </c>
      <c r="M104" s="86">
        <f t="shared" si="90"/>
        <v>70</v>
      </c>
      <c r="N104" s="120">
        <v>42014</v>
      </c>
      <c r="O104" s="104">
        <f t="shared" si="91"/>
        <v>13</v>
      </c>
      <c r="P104" s="259" t="s">
        <v>329</v>
      </c>
      <c r="Q104" s="241" t="s">
        <v>340</v>
      </c>
      <c r="R104" s="121">
        <v>42075</v>
      </c>
      <c r="S104" s="267">
        <v>42076</v>
      </c>
      <c r="T104" s="104">
        <f t="shared" si="84"/>
        <v>20.714285714285715</v>
      </c>
      <c r="U104" s="104">
        <f t="shared" si="85"/>
        <v>10.714285714285714</v>
      </c>
      <c r="V104" s="104">
        <f t="shared" si="86"/>
        <v>8.8571428571428577</v>
      </c>
      <c r="W104" s="86">
        <f t="shared" si="87"/>
        <v>0.14285714285714285</v>
      </c>
      <c r="X104" s="220" t="s">
        <v>42</v>
      </c>
      <c r="Y104" s="120"/>
      <c r="Z104" s="117"/>
      <c r="AA104" s="119" t="s">
        <v>185</v>
      </c>
    </row>
    <row r="105" spans="1:27" s="119" customFormat="1" x14ac:dyDescent="0.25">
      <c r="A105" s="116" t="s">
        <v>61</v>
      </c>
      <c r="B105" s="120"/>
      <c r="C105" s="122">
        <v>41936</v>
      </c>
      <c r="D105" s="121">
        <v>41926</v>
      </c>
      <c r="E105" s="120" t="s">
        <v>79</v>
      </c>
      <c r="F105" s="120"/>
      <c r="G105" s="123" t="s">
        <v>73</v>
      </c>
      <c r="H105" s="118" t="s">
        <v>263</v>
      </c>
      <c r="I105" s="120"/>
      <c r="J105" s="86" t="str">
        <f t="shared" si="88"/>
        <v/>
      </c>
      <c r="K105" s="117">
        <v>42002</v>
      </c>
      <c r="L105" s="104" t="str">
        <f t="shared" si="89"/>
        <v/>
      </c>
      <c r="M105" s="86">
        <f t="shared" si="90"/>
        <v>66</v>
      </c>
      <c r="N105" s="120">
        <v>42013</v>
      </c>
      <c r="O105" s="104">
        <f t="shared" si="91"/>
        <v>11</v>
      </c>
      <c r="P105" s="259" t="s">
        <v>329</v>
      </c>
      <c r="Q105" s="241" t="s">
        <v>340</v>
      </c>
      <c r="R105" s="121">
        <v>42055</v>
      </c>
      <c r="S105" s="268">
        <v>42068</v>
      </c>
      <c r="T105" s="104">
        <f t="shared" si="84"/>
        <v>18.857142857142858</v>
      </c>
      <c r="U105" s="104">
        <f t="shared" si="85"/>
        <v>9.4285714285714288</v>
      </c>
      <c r="V105" s="104">
        <f t="shared" si="86"/>
        <v>7.8571428571428568</v>
      </c>
      <c r="W105" s="86">
        <f t="shared" si="87"/>
        <v>1.8571428571428572</v>
      </c>
      <c r="X105" s="220" t="s">
        <v>42</v>
      </c>
      <c r="Y105" s="120"/>
      <c r="Z105" s="117"/>
    </row>
    <row r="106" spans="1:27" s="174" customFormat="1" x14ac:dyDescent="0.25">
      <c r="A106" s="26" t="s">
        <v>135</v>
      </c>
      <c r="B106" s="133"/>
      <c r="C106" s="59">
        <v>41955</v>
      </c>
      <c r="D106" s="51">
        <v>41954</v>
      </c>
      <c r="E106" s="38"/>
      <c r="F106" s="38">
        <v>41955</v>
      </c>
      <c r="G106" s="68" t="s">
        <v>98</v>
      </c>
      <c r="H106" s="28"/>
      <c r="I106" s="38"/>
      <c r="J106" s="88" t="str">
        <f t="shared" si="88"/>
        <v/>
      </c>
      <c r="K106" s="27">
        <v>41961</v>
      </c>
      <c r="L106" s="173" t="str">
        <f t="shared" si="89"/>
        <v/>
      </c>
      <c r="M106" s="88">
        <f t="shared" si="90"/>
        <v>6</v>
      </c>
      <c r="N106" s="38">
        <v>41965</v>
      </c>
      <c r="O106" s="173">
        <f t="shared" si="91"/>
        <v>4</v>
      </c>
      <c r="P106" s="253" t="s">
        <v>328</v>
      </c>
      <c r="Q106" s="242" t="s">
        <v>342</v>
      </c>
      <c r="R106" s="51"/>
      <c r="S106" s="267">
        <v>42013</v>
      </c>
      <c r="T106" s="173" t="str">
        <f t="shared" si="84"/>
        <v>x</v>
      </c>
      <c r="U106" s="173">
        <f t="shared" si="85"/>
        <v>7.4285714285714288</v>
      </c>
      <c r="V106" s="173">
        <f t="shared" si="86"/>
        <v>6.8571428571428568</v>
      </c>
      <c r="W106" s="88" t="str">
        <f t="shared" si="87"/>
        <v/>
      </c>
      <c r="X106" s="221" t="s">
        <v>94</v>
      </c>
      <c r="Y106" s="133" t="s">
        <v>221</v>
      </c>
      <c r="Z106" s="29"/>
      <c r="AA106" s="29" t="s">
        <v>203</v>
      </c>
    </row>
    <row r="107" spans="1:27" s="174" customFormat="1" x14ac:dyDescent="0.25">
      <c r="A107" s="26" t="s">
        <v>156</v>
      </c>
      <c r="B107" s="38"/>
      <c r="C107" s="59">
        <v>41929</v>
      </c>
      <c r="D107" s="51"/>
      <c r="E107" s="28" t="s">
        <v>98</v>
      </c>
      <c r="F107" s="38">
        <v>41929</v>
      </c>
      <c r="G107" s="68" t="s">
        <v>98</v>
      </c>
      <c r="H107" s="28" t="s">
        <v>157</v>
      </c>
      <c r="I107" s="38"/>
      <c r="J107" s="88" t="str">
        <f t="shared" si="88"/>
        <v/>
      </c>
      <c r="K107" s="27">
        <v>41954</v>
      </c>
      <c r="L107" s="173" t="str">
        <f t="shared" si="89"/>
        <v/>
      </c>
      <c r="M107" s="88">
        <f t="shared" si="90"/>
        <v>25</v>
      </c>
      <c r="N107" s="38">
        <v>41957</v>
      </c>
      <c r="O107" s="173">
        <f t="shared" si="91"/>
        <v>3</v>
      </c>
      <c r="P107" s="253"/>
      <c r="Q107" s="239"/>
      <c r="R107" s="51">
        <v>41995</v>
      </c>
      <c r="S107" s="267">
        <v>42004</v>
      </c>
      <c r="T107" s="173">
        <f t="shared" si="84"/>
        <v>10.714285714285714</v>
      </c>
      <c r="U107" s="173">
        <f t="shared" si="85"/>
        <v>7.1428571428571432</v>
      </c>
      <c r="V107" s="173">
        <f t="shared" si="86"/>
        <v>6.7142857142857144</v>
      </c>
      <c r="W107" s="88">
        <f t="shared" si="87"/>
        <v>1.2857142857142858</v>
      </c>
      <c r="X107" s="229" t="s">
        <v>94</v>
      </c>
      <c r="Y107" s="38"/>
      <c r="Z107" s="27"/>
    </row>
    <row r="108" spans="1:27" s="174" customFormat="1" x14ac:dyDescent="0.25">
      <c r="A108" s="26" t="s">
        <v>160</v>
      </c>
      <c r="B108" s="133"/>
      <c r="C108" s="59">
        <v>41954</v>
      </c>
      <c r="D108" s="51"/>
      <c r="E108" s="38"/>
      <c r="F108" s="38"/>
      <c r="G108" s="68"/>
      <c r="H108" s="28"/>
      <c r="I108" s="38"/>
      <c r="J108" s="88" t="str">
        <f t="shared" si="88"/>
        <v/>
      </c>
      <c r="K108" s="27"/>
      <c r="L108" s="173" t="str">
        <f t="shared" si="89"/>
        <v/>
      </c>
      <c r="M108" s="88" t="str">
        <f t="shared" si="90"/>
        <v/>
      </c>
      <c r="N108" s="38"/>
      <c r="O108" s="173" t="str">
        <f t="shared" si="91"/>
        <v/>
      </c>
      <c r="P108" s="253"/>
      <c r="Q108" s="239"/>
      <c r="R108" s="51"/>
      <c r="S108" s="260">
        <v>42000</v>
      </c>
      <c r="T108" s="173">
        <f t="shared" si="84"/>
        <v>6.5714285714285712</v>
      </c>
      <c r="U108" s="173" t="str">
        <f t="shared" si="85"/>
        <v/>
      </c>
      <c r="V108" s="173" t="str">
        <f t="shared" si="86"/>
        <v/>
      </c>
      <c r="W108" s="88" t="str">
        <f t="shared" si="87"/>
        <v/>
      </c>
      <c r="X108" s="221" t="s">
        <v>94</v>
      </c>
      <c r="Y108" s="133"/>
      <c r="Z108" s="29"/>
      <c r="AA108" s="29"/>
    </row>
    <row r="109" spans="1:27" s="29" customFormat="1" x14ac:dyDescent="0.25">
      <c r="A109" s="26" t="s">
        <v>136</v>
      </c>
      <c r="B109" s="133"/>
      <c r="C109" s="59">
        <v>41953</v>
      </c>
      <c r="D109" s="51"/>
      <c r="E109" s="133" t="s">
        <v>98</v>
      </c>
      <c r="F109" s="38">
        <v>41953</v>
      </c>
      <c r="G109" s="68" t="s">
        <v>98</v>
      </c>
      <c r="H109" s="38" t="s">
        <v>159</v>
      </c>
      <c r="I109" s="27"/>
      <c r="J109" s="88" t="str">
        <f t="shared" si="88"/>
        <v/>
      </c>
      <c r="K109" s="27">
        <v>41962</v>
      </c>
      <c r="L109" s="173" t="str">
        <f t="shared" si="89"/>
        <v/>
      </c>
      <c r="M109" s="88">
        <f t="shared" si="90"/>
        <v>9</v>
      </c>
      <c r="N109" s="38">
        <v>41965</v>
      </c>
      <c r="O109" s="173">
        <f t="shared" si="91"/>
        <v>3</v>
      </c>
      <c r="P109" s="253" t="s">
        <v>328</v>
      </c>
      <c r="Q109" s="239"/>
      <c r="R109" s="51">
        <v>41992</v>
      </c>
      <c r="S109" s="260">
        <v>41996</v>
      </c>
      <c r="T109" s="173">
        <f t="shared" si="84"/>
        <v>6.1428571428571432</v>
      </c>
      <c r="U109" s="173">
        <f t="shared" si="85"/>
        <v>4.8571428571428568</v>
      </c>
      <c r="V109" s="173">
        <f t="shared" si="86"/>
        <v>4.4285714285714288</v>
      </c>
      <c r="W109" s="88">
        <f t="shared" si="87"/>
        <v>0.5714285714285714</v>
      </c>
      <c r="X109" s="221" t="s">
        <v>94</v>
      </c>
      <c r="Y109" s="133"/>
    </row>
    <row r="110" spans="1:27" s="174" customFormat="1" x14ac:dyDescent="0.25">
      <c r="A110" s="26" t="s">
        <v>116</v>
      </c>
      <c r="B110" s="145"/>
      <c r="C110" s="59">
        <v>41909</v>
      </c>
      <c r="D110" s="51"/>
      <c r="E110" s="28"/>
      <c r="F110" s="38">
        <v>41909</v>
      </c>
      <c r="G110" s="68" t="s">
        <v>8</v>
      </c>
      <c r="H110" s="28" t="s">
        <v>40</v>
      </c>
      <c r="I110" s="38"/>
      <c r="J110" s="88" t="str">
        <f t="shared" si="88"/>
        <v/>
      </c>
      <c r="K110" s="27">
        <v>41936</v>
      </c>
      <c r="L110" s="173" t="str">
        <f t="shared" si="89"/>
        <v/>
      </c>
      <c r="M110" s="88">
        <f t="shared" si="90"/>
        <v>27</v>
      </c>
      <c r="N110" s="38"/>
      <c r="O110" s="173" t="str">
        <f t="shared" si="91"/>
        <v/>
      </c>
      <c r="P110" s="253"/>
      <c r="Q110" s="239"/>
      <c r="R110" s="51"/>
      <c r="S110" s="260">
        <v>41995</v>
      </c>
      <c r="T110" s="173">
        <f t="shared" ref="T110:T141" si="116">IF(Y110&lt;&gt;"X",IF(($S110*C110&gt;0),($S110-C110)/7,""),"x")</f>
        <v>12.285714285714286</v>
      </c>
      <c r="U110" s="173">
        <f t="shared" ref="U110:U141" si="117">IF($S110*K110&gt;0,($S110-K110)/7,"" )</f>
        <v>8.4285714285714288</v>
      </c>
      <c r="V110" s="173" t="str">
        <f t="shared" ref="V110:V141" si="118">IF($S110*N110&gt;0,($S110-N110)/7,"" )</f>
        <v/>
      </c>
      <c r="W110" s="88" t="str">
        <f t="shared" si="87"/>
        <v/>
      </c>
      <c r="X110" s="225" t="s">
        <v>94</v>
      </c>
      <c r="Y110" s="145"/>
      <c r="Z110" s="144"/>
    </row>
    <row r="111" spans="1:27" s="174" customFormat="1" x14ac:dyDescent="0.25">
      <c r="A111" s="26" t="s">
        <v>37</v>
      </c>
      <c r="B111" s="145"/>
      <c r="C111" s="59">
        <v>41904</v>
      </c>
      <c r="D111" s="51"/>
      <c r="E111" s="28"/>
      <c r="F111" s="38">
        <v>41904</v>
      </c>
      <c r="G111" s="68" t="s">
        <v>8</v>
      </c>
      <c r="H111" s="28" t="s">
        <v>29</v>
      </c>
      <c r="I111" s="38"/>
      <c r="J111" s="88" t="str">
        <f t="shared" si="88"/>
        <v/>
      </c>
      <c r="K111" s="27">
        <v>41941</v>
      </c>
      <c r="L111" s="173" t="str">
        <f t="shared" si="89"/>
        <v/>
      </c>
      <c r="M111" s="88">
        <f t="shared" si="90"/>
        <v>37</v>
      </c>
      <c r="N111" s="38">
        <v>41944</v>
      </c>
      <c r="O111" s="173">
        <f t="shared" si="91"/>
        <v>3</v>
      </c>
      <c r="P111" s="253"/>
      <c r="Q111" s="239"/>
      <c r="R111" s="51"/>
      <c r="S111" s="261">
        <v>41991</v>
      </c>
      <c r="T111" s="173">
        <f t="shared" si="116"/>
        <v>12.428571428571429</v>
      </c>
      <c r="U111" s="173">
        <f t="shared" si="117"/>
        <v>7.1428571428571432</v>
      </c>
      <c r="V111" s="173">
        <f t="shared" si="118"/>
        <v>6.7142857142857144</v>
      </c>
      <c r="W111" s="88" t="str">
        <f t="shared" si="87"/>
        <v/>
      </c>
      <c r="X111" s="225" t="s">
        <v>94</v>
      </c>
      <c r="Y111" s="145"/>
      <c r="Z111" s="144"/>
    </row>
    <row r="112" spans="1:27" s="29" customFormat="1" x14ac:dyDescent="0.25">
      <c r="A112" s="26" t="s">
        <v>35</v>
      </c>
      <c r="B112" s="133"/>
      <c r="C112" s="59">
        <v>41897</v>
      </c>
      <c r="D112" s="51"/>
      <c r="E112" s="28"/>
      <c r="F112" s="38"/>
      <c r="G112" s="68" t="s">
        <v>8</v>
      </c>
      <c r="H112" s="28"/>
      <c r="I112" s="38"/>
      <c r="J112" s="88" t="str">
        <f t="shared" si="88"/>
        <v/>
      </c>
      <c r="K112" s="27"/>
      <c r="L112" s="173" t="str">
        <f t="shared" si="89"/>
        <v/>
      </c>
      <c r="M112" s="88" t="str">
        <f t="shared" si="90"/>
        <v/>
      </c>
      <c r="N112" s="38"/>
      <c r="O112" s="173" t="str">
        <f t="shared" si="91"/>
        <v/>
      </c>
      <c r="P112" s="253"/>
      <c r="Q112" s="239"/>
      <c r="R112" s="51"/>
      <c r="S112" s="261">
        <v>41992</v>
      </c>
      <c r="T112" s="173">
        <f t="shared" si="116"/>
        <v>13.571428571428571</v>
      </c>
      <c r="U112" s="173" t="str">
        <f t="shared" si="117"/>
        <v/>
      </c>
      <c r="V112" s="173" t="str">
        <f t="shared" si="118"/>
        <v/>
      </c>
      <c r="W112" s="88" t="str">
        <f t="shared" si="87"/>
        <v/>
      </c>
      <c r="X112" s="221" t="s">
        <v>94</v>
      </c>
      <c r="Y112" s="133"/>
    </row>
    <row r="113" spans="1:27" s="174" customFormat="1" x14ac:dyDescent="0.25">
      <c r="A113" s="26" t="s">
        <v>118</v>
      </c>
      <c r="B113" s="133"/>
      <c r="C113" s="59">
        <v>41934</v>
      </c>
      <c r="D113" s="51"/>
      <c r="E113" s="28" t="s">
        <v>112</v>
      </c>
      <c r="F113" s="38">
        <v>41934</v>
      </c>
      <c r="G113" s="68" t="s">
        <v>8</v>
      </c>
      <c r="H113" s="28">
        <v>59354</v>
      </c>
      <c r="I113" s="38"/>
      <c r="J113" s="88" t="str">
        <f t="shared" si="88"/>
        <v/>
      </c>
      <c r="K113" s="27">
        <v>41935</v>
      </c>
      <c r="L113" s="173" t="str">
        <f t="shared" si="89"/>
        <v/>
      </c>
      <c r="M113" s="88">
        <f t="shared" si="90"/>
        <v>1</v>
      </c>
      <c r="N113" s="38">
        <v>41939</v>
      </c>
      <c r="O113" s="173">
        <f t="shared" si="91"/>
        <v>4</v>
      </c>
      <c r="P113" s="253" t="s">
        <v>335</v>
      </c>
      <c r="Q113" s="242" t="s">
        <v>337</v>
      </c>
      <c r="R113" s="51">
        <v>41978</v>
      </c>
      <c r="S113" s="260">
        <v>41983</v>
      </c>
      <c r="T113" s="173">
        <f t="shared" si="116"/>
        <v>7</v>
      </c>
      <c r="U113" s="173">
        <f t="shared" si="117"/>
        <v>6.8571428571428568</v>
      </c>
      <c r="V113" s="173">
        <f t="shared" si="118"/>
        <v>6.2857142857142856</v>
      </c>
      <c r="W113" s="88">
        <f t="shared" si="87"/>
        <v>0.7142857142857143</v>
      </c>
      <c r="X113" s="221" t="s">
        <v>94</v>
      </c>
      <c r="Y113" s="133"/>
      <c r="Z113" s="29"/>
      <c r="AA113" s="29" t="s">
        <v>188</v>
      </c>
    </row>
    <row r="114" spans="1:27" s="174" customFormat="1" x14ac:dyDescent="0.25">
      <c r="A114" s="26" t="s">
        <v>115</v>
      </c>
      <c r="B114" s="145"/>
      <c r="C114" s="59">
        <v>41873</v>
      </c>
      <c r="D114" s="51"/>
      <c r="E114" s="28"/>
      <c r="F114" s="38">
        <v>41873</v>
      </c>
      <c r="G114" s="68" t="s">
        <v>8</v>
      </c>
      <c r="H114" s="28" t="s">
        <v>21</v>
      </c>
      <c r="I114" s="38"/>
      <c r="J114" s="88" t="str">
        <f t="shared" si="88"/>
        <v/>
      </c>
      <c r="K114" s="27">
        <v>41929</v>
      </c>
      <c r="L114" s="173" t="str">
        <f t="shared" si="89"/>
        <v/>
      </c>
      <c r="M114" s="88">
        <f t="shared" si="90"/>
        <v>56</v>
      </c>
      <c r="N114" s="38">
        <v>41939</v>
      </c>
      <c r="O114" s="173">
        <f t="shared" si="91"/>
        <v>10</v>
      </c>
      <c r="P114" s="253" t="s">
        <v>335</v>
      </c>
      <c r="Q114" s="242" t="s">
        <v>337</v>
      </c>
      <c r="R114" s="51">
        <v>41973</v>
      </c>
      <c r="S114" s="260">
        <v>41978</v>
      </c>
      <c r="T114" s="173">
        <f t="shared" si="116"/>
        <v>15</v>
      </c>
      <c r="U114" s="173">
        <f t="shared" si="117"/>
        <v>7</v>
      </c>
      <c r="V114" s="173">
        <f t="shared" si="118"/>
        <v>5.5714285714285712</v>
      </c>
      <c r="W114" s="88">
        <f t="shared" si="87"/>
        <v>0.7142857142857143</v>
      </c>
      <c r="X114" s="225" t="s">
        <v>94</v>
      </c>
      <c r="Y114" s="145"/>
      <c r="Z114" s="144"/>
    </row>
    <row r="115" spans="1:27" s="174" customFormat="1" x14ac:dyDescent="0.25">
      <c r="A115" s="175" t="s">
        <v>145</v>
      </c>
      <c r="B115" s="176"/>
      <c r="C115" s="59">
        <v>41873</v>
      </c>
      <c r="D115" s="51"/>
      <c r="E115" s="177"/>
      <c r="F115" s="178">
        <v>41873</v>
      </c>
      <c r="G115" s="68"/>
      <c r="H115" s="177" t="s">
        <v>21</v>
      </c>
      <c r="I115" s="178"/>
      <c r="J115" s="88" t="str">
        <f t="shared" si="88"/>
        <v/>
      </c>
      <c r="K115" s="179">
        <v>41930</v>
      </c>
      <c r="L115" s="173" t="str">
        <f t="shared" si="89"/>
        <v/>
      </c>
      <c r="M115" s="88">
        <f t="shared" si="90"/>
        <v>57</v>
      </c>
      <c r="N115" s="178">
        <v>41941</v>
      </c>
      <c r="O115" s="173">
        <f t="shared" si="91"/>
        <v>11</v>
      </c>
      <c r="P115" s="253" t="s">
        <v>335</v>
      </c>
      <c r="Q115" s="242" t="s">
        <v>337</v>
      </c>
      <c r="R115" s="51">
        <v>41972</v>
      </c>
      <c r="S115" s="260">
        <v>41978</v>
      </c>
      <c r="T115" s="173">
        <f t="shared" si="116"/>
        <v>15</v>
      </c>
      <c r="U115" s="173">
        <f t="shared" si="117"/>
        <v>6.8571428571428568</v>
      </c>
      <c r="V115" s="173">
        <f t="shared" si="118"/>
        <v>5.2857142857142856</v>
      </c>
      <c r="W115" s="88">
        <f t="shared" si="87"/>
        <v>0.8571428571428571</v>
      </c>
      <c r="X115" s="230" t="s">
        <v>146</v>
      </c>
      <c r="Y115" s="176"/>
      <c r="Z115" s="180"/>
    </row>
    <row r="116" spans="1:27" s="174" customFormat="1" x14ac:dyDescent="0.25">
      <c r="A116" s="26" t="s">
        <v>109</v>
      </c>
      <c r="B116" s="145"/>
      <c r="C116" s="59">
        <v>41863</v>
      </c>
      <c r="D116" s="51"/>
      <c r="E116" s="28"/>
      <c r="F116" s="38">
        <v>41863</v>
      </c>
      <c r="G116" s="68" t="s">
        <v>8</v>
      </c>
      <c r="H116" s="28" t="s">
        <v>39</v>
      </c>
      <c r="I116" s="38"/>
      <c r="J116" s="88" t="str">
        <f t="shared" si="88"/>
        <v/>
      </c>
      <c r="K116" s="27">
        <v>41930</v>
      </c>
      <c r="L116" s="173" t="str">
        <f t="shared" si="89"/>
        <v/>
      </c>
      <c r="M116" s="88">
        <f t="shared" si="90"/>
        <v>67</v>
      </c>
      <c r="N116" s="38">
        <v>41943</v>
      </c>
      <c r="O116" s="173">
        <f t="shared" si="91"/>
        <v>13</v>
      </c>
      <c r="P116" s="253" t="s">
        <v>334</v>
      </c>
      <c r="Q116" s="242" t="s">
        <v>336</v>
      </c>
      <c r="R116" s="51"/>
      <c r="S116" s="261">
        <v>41990</v>
      </c>
      <c r="T116" s="173">
        <f t="shared" si="116"/>
        <v>18.142857142857142</v>
      </c>
      <c r="U116" s="173">
        <f t="shared" si="117"/>
        <v>8.5714285714285712</v>
      </c>
      <c r="V116" s="173">
        <f t="shared" si="118"/>
        <v>6.7142857142857144</v>
      </c>
      <c r="W116" s="88" t="str">
        <f t="shared" ref="W116:W147" si="119">IF($S116*R116&gt;0,($S116-R116)/7, "")</f>
        <v/>
      </c>
      <c r="X116" s="225" t="s">
        <v>94</v>
      </c>
      <c r="Y116" s="145"/>
      <c r="Z116" s="144"/>
    </row>
    <row r="117" spans="1:27" s="174" customFormat="1" x14ac:dyDescent="0.25">
      <c r="A117" s="26" t="s">
        <v>108</v>
      </c>
      <c r="B117" s="145"/>
      <c r="C117" s="59">
        <v>41862</v>
      </c>
      <c r="D117" s="51"/>
      <c r="E117" s="28" t="s">
        <v>8</v>
      </c>
      <c r="F117" s="38">
        <v>41862</v>
      </c>
      <c r="G117" s="68"/>
      <c r="H117" s="28" t="s">
        <v>84</v>
      </c>
      <c r="I117" s="38"/>
      <c r="J117" s="88" t="str">
        <f t="shared" si="88"/>
        <v/>
      </c>
      <c r="K117" s="27">
        <v>41930</v>
      </c>
      <c r="L117" s="173" t="str">
        <f t="shared" si="89"/>
        <v/>
      </c>
      <c r="M117" s="88">
        <f t="shared" si="90"/>
        <v>68</v>
      </c>
      <c r="N117" s="38">
        <v>41938</v>
      </c>
      <c r="O117" s="173">
        <f t="shared" si="91"/>
        <v>8</v>
      </c>
      <c r="P117" s="253" t="s">
        <v>335</v>
      </c>
      <c r="Q117" s="242" t="s">
        <v>337</v>
      </c>
      <c r="R117" s="51"/>
      <c r="S117" s="38">
        <v>41982</v>
      </c>
      <c r="T117" s="173">
        <f t="shared" si="116"/>
        <v>17.142857142857142</v>
      </c>
      <c r="U117" s="173">
        <f t="shared" si="117"/>
        <v>7.4285714285714288</v>
      </c>
      <c r="V117" s="173">
        <f t="shared" si="118"/>
        <v>6.2857142857142856</v>
      </c>
      <c r="W117" s="88" t="str">
        <f t="shared" si="119"/>
        <v/>
      </c>
      <c r="X117" s="225" t="s">
        <v>94</v>
      </c>
      <c r="Y117" s="145"/>
      <c r="Z117" s="144"/>
    </row>
    <row r="118" spans="1:27" s="174" customFormat="1" x14ac:dyDescent="0.25">
      <c r="A118" s="26" t="s">
        <v>107</v>
      </c>
      <c r="B118" s="145"/>
      <c r="C118" s="59">
        <v>41862</v>
      </c>
      <c r="D118" s="51"/>
      <c r="E118" s="28"/>
      <c r="F118" s="38">
        <v>41862</v>
      </c>
      <c r="G118" s="68" t="s">
        <v>98</v>
      </c>
      <c r="H118" s="28"/>
      <c r="I118" s="38"/>
      <c r="J118" s="88" t="str">
        <f t="shared" si="88"/>
        <v/>
      </c>
      <c r="K118" s="27">
        <v>41932</v>
      </c>
      <c r="L118" s="173" t="str">
        <f t="shared" si="89"/>
        <v/>
      </c>
      <c r="M118" s="88">
        <f t="shared" si="90"/>
        <v>70</v>
      </c>
      <c r="N118" s="38">
        <v>41936</v>
      </c>
      <c r="O118" s="173">
        <f t="shared" si="91"/>
        <v>4</v>
      </c>
      <c r="P118" s="253" t="s">
        <v>335</v>
      </c>
      <c r="Q118" s="242" t="s">
        <v>337</v>
      </c>
      <c r="R118" s="51"/>
      <c r="S118" s="38">
        <v>41982</v>
      </c>
      <c r="T118" s="173">
        <f t="shared" si="116"/>
        <v>17.142857142857142</v>
      </c>
      <c r="U118" s="173">
        <f t="shared" si="117"/>
        <v>7.1428571428571432</v>
      </c>
      <c r="V118" s="173">
        <f t="shared" si="118"/>
        <v>6.5714285714285712</v>
      </c>
      <c r="W118" s="88" t="str">
        <f t="shared" si="119"/>
        <v/>
      </c>
      <c r="X118" s="225" t="s">
        <v>94</v>
      </c>
      <c r="Y118" s="145"/>
      <c r="Z118" s="144"/>
    </row>
    <row r="119" spans="1:27" s="174" customFormat="1" x14ac:dyDescent="0.25">
      <c r="A119" s="26" t="s">
        <v>33</v>
      </c>
      <c r="B119" s="145"/>
      <c r="C119" s="59">
        <v>41856</v>
      </c>
      <c r="D119" s="51"/>
      <c r="E119" s="28"/>
      <c r="F119" s="38">
        <v>41879</v>
      </c>
      <c r="G119" s="68" t="s">
        <v>19</v>
      </c>
      <c r="H119" s="28" t="s">
        <v>26</v>
      </c>
      <c r="I119" s="38"/>
      <c r="J119" s="88" t="str">
        <f t="shared" si="88"/>
        <v/>
      </c>
      <c r="K119" s="27">
        <v>41922</v>
      </c>
      <c r="L119" s="173" t="str">
        <f t="shared" si="89"/>
        <v/>
      </c>
      <c r="M119" s="88">
        <f t="shared" si="90"/>
        <v>66</v>
      </c>
      <c r="N119" s="38">
        <v>41928</v>
      </c>
      <c r="O119" s="173">
        <f t="shared" si="91"/>
        <v>6</v>
      </c>
      <c r="P119" s="253"/>
      <c r="Q119" s="242"/>
      <c r="R119" s="51">
        <v>41962</v>
      </c>
      <c r="S119" s="38">
        <v>41978</v>
      </c>
      <c r="T119" s="173">
        <f t="shared" si="116"/>
        <v>17.428571428571427</v>
      </c>
      <c r="U119" s="173">
        <f t="shared" si="117"/>
        <v>8</v>
      </c>
      <c r="V119" s="173">
        <f t="shared" si="118"/>
        <v>7.1428571428571432</v>
      </c>
      <c r="W119" s="88">
        <f t="shared" si="119"/>
        <v>2.2857142857142856</v>
      </c>
      <c r="X119" s="225" t="s">
        <v>94</v>
      </c>
      <c r="Y119" s="145"/>
      <c r="Z119" s="144"/>
    </row>
    <row r="120" spans="1:27" s="174" customFormat="1" x14ac:dyDescent="0.25">
      <c r="A120" s="26" t="s">
        <v>90</v>
      </c>
      <c r="B120" s="145"/>
      <c r="C120" s="59">
        <v>41847</v>
      </c>
      <c r="D120" s="51"/>
      <c r="E120" s="28"/>
      <c r="F120" s="38">
        <v>41847</v>
      </c>
      <c r="G120" s="68" t="s">
        <v>8</v>
      </c>
      <c r="H120" s="28" t="s">
        <v>20</v>
      </c>
      <c r="I120" s="38"/>
      <c r="J120" s="88" t="str">
        <f t="shared" si="88"/>
        <v/>
      </c>
      <c r="K120" s="27">
        <v>41928</v>
      </c>
      <c r="L120" s="173" t="str">
        <f t="shared" si="89"/>
        <v/>
      </c>
      <c r="M120" s="88">
        <f t="shared" si="90"/>
        <v>81</v>
      </c>
      <c r="N120" s="38">
        <v>41947</v>
      </c>
      <c r="O120" s="173">
        <f t="shared" si="91"/>
        <v>19</v>
      </c>
      <c r="P120" s="253"/>
      <c r="Q120" s="242"/>
      <c r="R120" s="51">
        <v>41985</v>
      </c>
      <c r="S120" s="96">
        <v>41996</v>
      </c>
      <c r="T120" s="173">
        <f t="shared" si="116"/>
        <v>21.285714285714285</v>
      </c>
      <c r="U120" s="173">
        <f t="shared" si="117"/>
        <v>9.7142857142857135</v>
      </c>
      <c r="V120" s="173">
        <f t="shared" si="118"/>
        <v>7</v>
      </c>
      <c r="W120" s="88">
        <f t="shared" si="119"/>
        <v>1.5714285714285714</v>
      </c>
      <c r="X120" s="225" t="s">
        <v>94</v>
      </c>
      <c r="Y120" s="145"/>
      <c r="Z120" s="144"/>
    </row>
    <row r="121" spans="1:27" s="174" customFormat="1" x14ac:dyDescent="0.25">
      <c r="A121" s="26" t="s">
        <v>41</v>
      </c>
      <c r="B121" s="145"/>
      <c r="C121" s="59">
        <v>41842</v>
      </c>
      <c r="D121" s="51"/>
      <c r="E121" s="28"/>
      <c r="F121" s="38">
        <v>41842</v>
      </c>
      <c r="G121" s="68" t="s">
        <v>8</v>
      </c>
      <c r="H121" s="28">
        <v>53603</v>
      </c>
      <c r="I121" s="38"/>
      <c r="J121" s="88" t="str">
        <f t="shared" si="88"/>
        <v/>
      </c>
      <c r="K121" s="27">
        <v>41922</v>
      </c>
      <c r="L121" s="173" t="str">
        <f t="shared" si="89"/>
        <v/>
      </c>
      <c r="M121" s="88">
        <f t="shared" si="90"/>
        <v>80</v>
      </c>
      <c r="N121" s="38">
        <v>41926</v>
      </c>
      <c r="O121" s="173">
        <f t="shared" si="91"/>
        <v>4</v>
      </c>
      <c r="P121" s="253"/>
      <c r="Q121" s="242"/>
      <c r="R121" s="51">
        <v>41973</v>
      </c>
      <c r="S121" s="96">
        <v>41990</v>
      </c>
      <c r="T121" s="173">
        <f t="shared" si="116"/>
        <v>21.142857142857142</v>
      </c>
      <c r="U121" s="173">
        <f t="shared" si="117"/>
        <v>9.7142857142857135</v>
      </c>
      <c r="V121" s="173">
        <f t="shared" si="118"/>
        <v>9.1428571428571423</v>
      </c>
      <c r="W121" s="88">
        <f t="shared" si="119"/>
        <v>2.4285714285714284</v>
      </c>
      <c r="X121" s="225" t="s">
        <v>94</v>
      </c>
      <c r="Y121" s="145"/>
      <c r="Z121" s="144"/>
    </row>
    <row r="122" spans="1:27" s="174" customFormat="1" x14ac:dyDescent="0.25">
      <c r="A122" s="26" t="s">
        <v>47</v>
      </c>
      <c r="B122" s="145"/>
      <c r="C122" s="59">
        <v>41838</v>
      </c>
      <c r="D122" s="51"/>
      <c r="E122" s="28" t="s">
        <v>102</v>
      </c>
      <c r="F122" s="38">
        <v>41838</v>
      </c>
      <c r="G122" s="68" t="s">
        <v>19</v>
      </c>
      <c r="H122" s="28" t="s">
        <v>30</v>
      </c>
      <c r="I122" s="38"/>
      <c r="J122" s="88" t="str">
        <f t="shared" si="88"/>
        <v/>
      </c>
      <c r="K122" s="27">
        <v>41926</v>
      </c>
      <c r="L122" s="173" t="str">
        <f t="shared" si="89"/>
        <v/>
      </c>
      <c r="M122" s="88">
        <f t="shared" si="90"/>
        <v>88</v>
      </c>
      <c r="N122" s="38">
        <v>41930</v>
      </c>
      <c r="O122" s="173">
        <f t="shared" si="91"/>
        <v>4</v>
      </c>
      <c r="P122" s="253" t="s">
        <v>330</v>
      </c>
      <c r="Q122" s="242" t="s">
        <v>338</v>
      </c>
      <c r="R122" s="51"/>
      <c r="S122" s="181">
        <v>41971</v>
      </c>
      <c r="T122" s="173">
        <f t="shared" si="116"/>
        <v>19</v>
      </c>
      <c r="U122" s="173">
        <f t="shared" si="117"/>
        <v>6.4285714285714288</v>
      </c>
      <c r="V122" s="173">
        <f t="shared" si="118"/>
        <v>5.8571428571428568</v>
      </c>
      <c r="W122" s="88" t="str">
        <f t="shared" si="119"/>
        <v/>
      </c>
      <c r="X122" s="225" t="s">
        <v>94</v>
      </c>
      <c r="Y122" s="145"/>
      <c r="Z122" s="144"/>
    </row>
    <row r="123" spans="1:27" s="174" customFormat="1" x14ac:dyDescent="0.25">
      <c r="A123" s="26" t="s">
        <v>48</v>
      </c>
      <c r="B123" s="145"/>
      <c r="C123" s="59">
        <v>41832</v>
      </c>
      <c r="D123" s="51"/>
      <c r="E123" s="28"/>
      <c r="F123" s="38">
        <v>41832</v>
      </c>
      <c r="G123" s="68" t="s">
        <v>19</v>
      </c>
      <c r="H123" s="28" t="s">
        <v>27</v>
      </c>
      <c r="I123" s="38"/>
      <c r="J123" s="88" t="str">
        <f t="shared" si="88"/>
        <v/>
      </c>
      <c r="K123" s="27">
        <v>41923</v>
      </c>
      <c r="L123" s="173" t="str">
        <f t="shared" si="89"/>
        <v/>
      </c>
      <c r="M123" s="88">
        <f t="shared" si="90"/>
        <v>91</v>
      </c>
      <c r="N123" s="38">
        <v>41929</v>
      </c>
      <c r="O123" s="173">
        <f t="shared" si="91"/>
        <v>6</v>
      </c>
      <c r="P123" s="253" t="s">
        <v>330</v>
      </c>
      <c r="Q123" s="242" t="s">
        <v>338</v>
      </c>
      <c r="R123" s="51"/>
      <c r="S123" s="181">
        <v>41971</v>
      </c>
      <c r="T123" s="173">
        <f t="shared" si="116"/>
        <v>19.857142857142858</v>
      </c>
      <c r="U123" s="173">
        <f t="shared" si="117"/>
        <v>6.8571428571428568</v>
      </c>
      <c r="V123" s="173">
        <f t="shared" si="118"/>
        <v>6</v>
      </c>
      <c r="W123" s="88" t="str">
        <f t="shared" si="119"/>
        <v/>
      </c>
      <c r="X123" s="225" t="s">
        <v>94</v>
      </c>
      <c r="Y123" s="145"/>
      <c r="Z123" s="144"/>
    </row>
    <row r="124" spans="1:27" s="174" customFormat="1" x14ac:dyDescent="0.25">
      <c r="A124" s="26" t="s">
        <v>36</v>
      </c>
      <c r="B124" s="145"/>
      <c r="C124" s="59">
        <v>41832</v>
      </c>
      <c r="D124" s="51"/>
      <c r="E124" s="28" t="s">
        <v>101</v>
      </c>
      <c r="F124" s="38">
        <v>41880</v>
      </c>
      <c r="G124" s="68" t="s">
        <v>19</v>
      </c>
      <c r="H124" s="28">
        <v>53201</v>
      </c>
      <c r="I124" s="38"/>
      <c r="J124" s="88" t="str">
        <f t="shared" si="88"/>
        <v/>
      </c>
      <c r="K124" s="27">
        <v>41923</v>
      </c>
      <c r="L124" s="173" t="str">
        <f t="shared" si="89"/>
        <v/>
      </c>
      <c r="M124" s="88">
        <f t="shared" si="90"/>
        <v>91</v>
      </c>
      <c r="N124" s="38">
        <v>41945</v>
      </c>
      <c r="O124" s="173">
        <f t="shared" si="91"/>
        <v>22</v>
      </c>
      <c r="P124" s="253" t="s">
        <v>334</v>
      </c>
      <c r="Q124" s="242" t="s">
        <v>336</v>
      </c>
      <c r="R124" s="51">
        <v>41988</v>
      </c>
      <c r="S124" s="96">
        <v>41991</v>
      </c>
      <c r="T124" s="173">
        <f t="shared" si="116"/>
        <v>22.714285714285715</v>
      </c>
      <c r="U124" s="173">
        <f t="shared" si="117"/>
        <v>9.7142857142857135</v>
      </c>
      <c r="V124" s="173">
        <f t="shared" si="118"/>
        <v>6.5714285714285712</v>
      </c>
      <c r="W124" s="88">
        <f t="shared" si="119"/>
        <v>0.42857142857142855</v>
      </c>
      <c r="X124" s="225" t="s">
        <v>94</v>
      </c>
      <c r="Y124" s="145"/>
      <c r="Z124" s="144"/>
    </row>
    <row r="125" spans="1:27" s="174" customFormat="1" x14ac:dyDescent="0.25">
      <c r="A125" s="26" t="s">
        <v>106</v>
      </c>
      <c r="B125" s="145"/>
      <c r="C125" s="59">
        <v>41829</v>
      </c>
      <c r="D125" s="51"/>
      <c r="E125" s="28"/>
      <c r="F125" s="38">
        <v>41829</v>
      </c>
      <c r="G125" s="68" t="s">
        <v>8</v>
      </c>
      <c r="H125" s="28"/>
      <c r="I125" s="38"/>
      <c r="J125" s="88" t="str">
        <f t="shared" si="88"/>
        <v/>
      </c>
      <c r="K125" s="27">
        <v>41936</v>
      </c>
      <c r="L125" s="173" t="str">
        <f t="shared" si="89"/>
        <v/>
      </c>
      <c r="M125" s="88">
        <f t="shared" si="90"/>
        <v>107</v>
      </c>
      <c r="N125" s="38">
        <v>41942</v>
      </c>
      <c r="O125" s="173">
        <f t="shared" si="91"/>
        <v>6</v>
      </c>
      <c r="P125" s="253" t="s">
        <v>335</v>
      </c>
      <c r="Q125" s="242" t="s">
        <v>337</v>
      </c>
      <c r="R125" s="51">
        <v>41973</v>
      </c>
      <c r="S125" s="181">
        <v>41978</v>
      </c>
      <c r="T125" s="173" t="str">
        <f t="shared" si="116"/>
        <v>x</v>
      </c>
      <c r="U125" s="173">
        <f t="shared" si="117"/>
        <v>6</v>
      </c>
      <c r="V125" s="173">
        <f t="shared" si="118"/>
        <v>5.1428571428571432</v>
      </c>
      <c r="W125" s="88">
        <f t="shared" si="119"/>
        <v>0.7142857142857143</v>
      </c>
      <c r="X125" s="225" t="s">
        <v>94</v>
      </c>
      <c r="Y125" s="145" t="s">
        <v>221</v>
      </c>
      <c r="Z125" s="144"/>
      <c r="AA125" s="174" t="s">
        <v>82</v>
      </c>
    </row>
    <row r="126" spans="1:27" s="174" customFormat="1" x14ac:dyDescent="0.25">
      <c r="A126" s="26" t="s">
        <v>65</v>
      </c>
      <c r="B126" s="145"/>
      <c r="C126" s="59">
        <v>41825</v>
      </c>
      <c r="D126" s="51"/>
      <c r="E126" s="28"/>
      <c r="F126" s="38">
        <v>41825</v>
      </c>
      <c r="G126" s="68" t="s">
        <v>8</v>
      </c>
      <c r="H126" s="28" t="s">
        <v>92</v>
      </c>
      <c r="I126" s="38"/>
      <c r="J126" s="88" t="str">
        <f t="shared" si="88"/>
        <v/>
      </c>
      <c r="K126" s="27">
        <v>41922</v>
      </c>
      <c r="L126" s="173" t="str">
        <f t="shared" si="89"/>
        <v/>
      </c>
      <c r="M126" s="88">
        <f t="shared" si="90"/>
        <v>97</v>
      </c>
      <c r="N126" s="38">
        <v>41947</v>
      </c>
      <c r="O126" s="173">
        <f t="shared" si="91"/>
        <v>25</v>
      </c>
      <c r="P126" s="253" t="s">
        <v>334</v>
      </c>
      <c r="Q126" s="242" t="s">
        <v>336</v>
      </c>
      <c r="R126" s="51"/>
      <c r="S126" s="96">
        <v>41994</v>
      </c>
      <c r="T126" s="173">
        <f t="shared" si="116"/>
        <v>24.142857142857142</v>
      </c>
      <c r="U126" s="173">
        <f t="shared" si="117"/>
        <v>10.285714285714286</v>
      </c>
      <c r="V126" s="173">
        <f t="shared" si="118"/>
        <v>6.7142857142857144</v>
      </c>
      <c r="W126" s="88" t="str">
        <f t="shared" si="119"/>
        <v/>
      </c>
      <c r="X126" s="225" t="s">
        <v>94</v>
      </c>
      <c r="Y126" s="145"/>
      <c r="Z126" s="144"/>
    </row>
    <row r="127" spans="1:27" s="174" customFormat="1" x14ac:dyDescent="0.25">
      <c r="A127" s="26" t="s">
        <v>105</v>
      </c>
      <c r="B127" s="145"/>
      <c r="C127" s="59">
        <v>41822</v>
      </c>
      <c r="D127" s="51"/>
      <c r="E127" s="28"/>
      <c r="F127" s="38">
        <v>41822</v>
      </c>
      <c r="G127" s="68" t="s">
        <v>19</v>
      </c>
      <c r="H127" s="28"/>
      <c r="I127" s="38"/>
      <c r="J127" s="88" t="str">
        <f t="shared" si="88"/>
        <v/>
      </c>
      <c r="K127" s="27">
        <v>41919</v>
      </c>
      <c r="L127" s="173" t="str">
        <f t="shared" si="89"/>
        <v/>
      </c>
      <c r="M127" s="88">
        <f t="shared" si="90"/>
        <v>97</v>
      </c>
      <c r="N127" s="38"/>
      <c r="O127" s="173" t="str">
        <f t="shared" si="91"/>
        <v/>
      </c>
      <c r="P127" s="253"/>
      <c r="Q127" s="239"/>
      <c r="R127" s="51"/>
      <c r="S127" s="181">
        <v>41974</v>
      </c>
      <c r="T127" s="173">
        <f t="shared" si="116"/>
        <v>21.714285714285715</v>
      </c>
      <c r="U127" s="173">
        <f t="shared" si="117"/>
        <v>7.8571428571428568</v>
      </c>
      <c r="V127" s="173" t="str">
        <f t="shared" si="118"/>
        <v/>
      </c>
      <c r="W127" s="88" t="str">
        <f t="shared" si="119"/>
        <v/>
      </c>
      <c r="X127" s="225" t="s">
        <v>94</v>
      </c>
      <c r="Y127" s="145"/>
      <c r="Z127" s="144"/>
    </row>
    <row r="128" spans="1:27" s="174" customFormat="1" x14ac:dyDescent="0.25">
      <c r="A128" s="26" t="s">
        <v>23</v>
      </c>
      <c r="B128" s="145"/>
      <c r="C128" s="59">
        <v>41819</v>
      </c>
      <c r="D128" s="51"/>
      <c r="E128" s="28"/>
      <c r="F128" s="38">
        <v>41919</v>
      </c>
      <c r="G128" s="68" t="s">
        <v>19</v>
      </c>
      <c r="H128" s="28"/>
      <c r="I128" s="38"/>
      <c r="J128" s="88" t="str">
        <f t="shared" si="88"/>
        <v/>
      </c>
      <c r="K128" s="27">
        <v>41921</v>
      </c>
      <c r="L128" s="173" t="str">
        <f t="shared" si="89"/>
        <v/>
      </c>
      <c r="M128" s="88">
        <f t="shared" si="90"/>
        <v>102</v>
      </c>
      <c r="N128" s="38">
        <v>41923</v>
      </c>
      <c r="O128" s="173">
        <f t="shared" si="91"/>
        <v>2</v>
      </c>
      <c r="P128" s="253"/>
      <c r="Q128" s="239"/>
      <c r="R128" s="51"/>
      <c r="S128" s="181">
        <v>41971</v>
      </c>
      <c r="T128" s="173">
        <f t="shared" si="116"/>
        <v>21.714285714285715</v>
      </c>
      <c r="U128" s="173">
        <f t="shared" si="117"/>
        <v>7.1428571428571432</v>
      </c>
      <c r="V128" s="173">
        <f t="shared" si="118"/>
        <v>6.8571428571428568</v>
      </c>
      <c r="W128" s="88" t="str">
        <f t="shared" si="119"/>
        <v/>
      </c>
      <c r="X128" s="225" t="s">
        <v>94</v>
      </c>
      <c r="Y128" s="145"/>
      <c r="Z128" s="144"/>
    </row>
    <row r="129" spans="1:27" s="174" customFormat="1" x14ac:dyDescent="0.25">
      <c r="A129" s="26" t="s">
        <v>49</v>
      </c>
      <c r="B129" s="145"/>
      <c r="C129" s="59">
        <v>41813</v>
      </c>
      <c r="D129" s="51"/>
      <c r="E129" s="28"/>
      <c r="F129" s="38">
        <v>41880</v>
      </c>
      <c r="G129" s="68" t="s">
        <v>19</v>
      </c>
      <c r="H129" s="28" t="s">
        <v>10</v>
      </c>
      <c r="I129" s="38"/>
      <c r="J129" s="88" t="str">
        <f t="shared" si="88"/>
        <v/>
      </c>
      <c r="K129" s="27">
        <v>41920</v>
      </c>
      <c r="L129" s="173" t="str">
        <f t="shared" si="89"/>
        <v/>
      </c>
      <c r="M129" s="88">
        <f t="shared" si="90"/>
        <v>107</v>
      </c>
      <c r="N129" s="38">
        <v>41925</v>
      </c>
      <c r="O129" s="173">
        <f t="shared" si="91"/>
        <v>5</v>
      </c>
      <c r="P129" s="253"/>
      <c r="Q129" s="239"/>
      <c r="R129" s="51">
        <v>41966</v>
      </c>
      <c r="S129" s="181">
        <v>41977</v>
      </c>
      <c r="T129" s="173">
        <f t="shared" si="116"/>
        <v>23.428571428571427</v>
      </c>
      <c r="U129" s="173">
        <f t="shared" si="117"/>
        <v>8.1428571428571423</v>
      </c>
      <c r="V129" s="173">
        <f t="shared" si="118"/>
        <v>7.4285714285714288</v>
      </c>
      <c r="W129" s="88">
        <f t="shared" si="119"/>
        <v>1.5714285714285714</v>
      </c>
      <c r="X129" s="225" t="s">
        <v>94</v>
      </c>
      <c r="Y129" s="145"/>
      <c r="Z129" s="144"/>
    </row>
    <row r="130" spans="1:27" s="174" customFormat="1" x14ac:dyDescent="0.25">
      <c r="A130" s="26" t="s">
        <v>50</v>
      </c>
      <c r="B130" s="145"/>
      <c r="C130" s="59">
        <v>41800</v>
      </c>
      <c r="D130" s="51"/>
      <c r="E130" s="28"/>
      <c r="F130" s="38"/>
      <c r="G130" s="68" t="s">
        <v>19</v>
      </c>
      <c r="H130" s="28" t="s">
        <v>264</v>
      </c>
      <c r="I130" s="38"/>
      <c r="J130" s="88" t="str">
        <f t="shared" si="88"/>
        <v/>
      </c>
      <c r="K130" s="27"/>
      <c r="L130" s="173" t="str">
        <f t="shared" si="89"/>
        <v/>
      </c>
      <c r="M130" s="88" t="str">
        <f t="shared" si="90"/>
        <v/>
      </c>
      <c r="N130" s="38">
        <v>41921</v>
      </c>
      <c r="O130" s="173" t="str">
        <f t="shared" si="91"/>
        <v/>
      </c>
      <c r="P130" s="253"/>
      <c r="Q130" s="239"/>
      <c r="R130" s="51">
        <v>41953</v>
      </c>
      <c r="S130" s="181">
        <v>41957</v>
      </c>
      <c r="T130" s="173">
        <f t="shared" si="116"/>
        <v>22.428571428571427</v>
      </c>
      <c r="U130" s="173" t="str">
        <f t="shared" si="117"/>
        <v/>
      </c>
      <c r="V130" s="173">
        <f t="shared" si="118"/>
        <v>5.1428571428571432</v>
      </c>
      <c r="W130" s="88">
        <f t="shared" si="119"/>
        <v>0.5714285714285714</v>
      </c>
      <c r="X130" s="225" t="s">
        <v>94</v>
      </c>
      <c r="Y130" s="145"/>
      <c r="Z130" s="144"/>
    </row>
    <row r="131" spans="1:27" s="174" customFormat="1" x14ac:dyDescent="0.25">
      <c r="A131" s="26" t="s">
        <v>24</v>
      </c>
      <c r="B131" s="145"/>
      <c r="C131" s="59">
        <v>41798</v>
      </c>
      <c r="D131" s="51"/>
      <c r="E131" s="28"/>
      <c r="F131" s="38"/>
      <c r="G131" s="68" t="s">
        <v>19</v>
      </c>
      <c r="H131" s="28"/>
      <c r="I131" s="38"/>
      <c r="J131" s="88" t="str">
        <f t="shared" si="88"/>
        <v/>
      </c>
      <c r="K131" s="27">
        <v>41919</v>
      </c>
      <c r="L131" s="173" t="str">
        <f t="shared" si="89"/>
        <v/>
      </c>
      <c r="M131" s="88">
        <f t="shared" si="90"/>
        <v>121</v>
      </c>
      <c r="N131" s="38">
        <v>41923</v>
      </c>
      <c r="O131" s="173">
        <f t="shared" si="91"/>
        <v>4</v>
      </c>
      <c r="P131" s="253"/>
      <c r="Q131" s="239"/>
      <c r="R131" s="51"/>
      <c r="S131" s="181">
        <v>41975</v>
      </c>
      <c r="T131" s="173">
        <f t="shared" si="116"/>
        <v>25.285714285714285</v>
      </c>
      <c r="U131" s="173">
        <f t="shared" si="117"/>
        <v>8</v>
      </c>
      <c r="V131" s="173">
        <f t="shared" si="118"/>
        <v>7.4285714285714288</v>
      </c>
      <c r="W131" s="88" t="str">
        <f t="shared" si="119"/>
        <v/>
      </c>
      <c r="X131" s="225" t="s">
        <v>94</v>
      </c>
      <c r="Y131" s="145"/>
      <c r="Z131" s="144"/>
    </row>
    <row r="132" spans="1:27" s="174" customFormat="1" x14ac:dyDescent="0.25">
      <c r="A132" s="29" t="s">
        <v>25</v>
      </c>
      <c r="B132" s="133"/>
      <c r="C132" s="182">
        <v>41797</v>
      </c>
      <c r="D132" s="183"/>
      <c r="E132" s="184"/>
      <c r="F132" s="181"/>
      <c r="G132" s="68" t="s">
        <v>19</v>
      </c>
      <c r="H132" s="184" t="s">
        <v>12</v>
      </c>
      <c r="I132" s="181"/>
      <c r="J132" s="88" t="str">
        <f t="shared" si="88"/>
        <v/>
      </c>
      <c r="K132" s="185">
        <v>41918</v>
      </c>
      <c r="L132" s="173" t="str">
        <f t="shared" si="89"/>
        <v/>
      </c>
      <c r="M132" s="88">
        <f t="shared" si="90"/>
        <v>121</v>
      </c>
      <c r="N132" s="181">
        <v>41921</v>
      </c>
      <c r="O132" s="173">
        <f t="shared" si="91"/>
        <v>3</v>
      </c>
      <c r="P132" s="253"/>
      <c r="Q132" s="239"/>
      <c r="R132" s="51"/>
      <c r="S132" s="181">
        <v>41970</v>
      </c>
      <c r="T132" s="173">
        <f t="shared" si="116"/>
        <v>24.714285714285715</v>
      </c>
      <c r="U132" s="173">
        <f t="shared" si="117"/>
        <v>7.4285714285714288</v>
      </c>
      <c r="V132" s="173">
        <f t="shared" si="118"/>
        <v>7</v>
      </c>
      <c r="W132" s="88" t="str">
        <f t="shared" si="119"/>
        <v/>
      </c>
      <c r="X132" s="221" t="s">
        <v>93</v>
      </c>
      <c r="Y132" s="133"/>
      <c r="Z132" s="29"/>
    </row>
    <row r="133" spans="1:27" s="174" customFormat="1" x14ac:dyDescent="0.25">
      <c r="A133" s="26" t="s">
        <v>104</v>
      </c>
      <c r="B133" s="145"/>
      <c r="C133" s="59">
        <v>41764</v>
      </c>
      <c r="D133" s="51"/>
      <c r="E133" s="28"/>
      <c r="F133" s="38"/>
      <c r="G133" s="68" t="s">
        <v>155</v>
      </c>
      <c r="H133" s="28"/>
      <c r="I133" s="38"/>
      <c r="J133" s="88" t="str">
        <f t="shared" si="88"/>
        <v/>
      </c>
      <c r="K133" s="27"/>
      <c r="L133" s="173" t="str">
        <f t="shared" si="89"/>
        <v/>
      </c>
      <c r="M133" s="88" t="str">
        <f t="shared" si="90"/>
        <v/>
      </c>
      <c r="N133" s="38"/>
      <c r="O133" s="173" t="str">
        <f t="shared" si="91"/>
        <v/>
      </c>
      <c r="P133" s="253"/>
      <c r="Q133" s="239"/>
      <c r="R133" s="51"/>
      <c r="S133" s="38"/>
      <c r="T133" s="173" t="str">
        <f t="shared" si="116"/>
        <v/>
      </c>
      <c r="U133" s="173" t="str">
        <f t="shared" si="117"/>
        <v/>
      </c>
      <c r="V133" s="173" t="str">
        <f t="shared" si="118"/>
        <v/>
      </c>
      <c r="W133" s="88" t="str">
        <f t="shared" si="119"/>
        <v/>
      </c>
      <c r="X133" s="225" t="s">
        <v>94</v>
      </c>
      <c r="Y133" s="145"/>
      <c r="Z133" s="144"/>
      <c r="AA133" s="174" t="s">
        <v>86</v>
      </c>
    </row>
    <row r="134" spans="1:27" s="174" customFormat="1" x14ac:dyDescent="0.25">
      <c r="A134" s="29" t="s">
        <v>103</v>
      </c>
      <c r="B134" s="145"/>
      <c r="C134" s="182">
        <v>41791</v>
      </c>
      <c r="D134" s="183"/>
      <c r="E134" s="184"/>
      <c r="F134" s="181"/>
      <c r="G134" s="68" t="s">
        <v>19</v>
      </c>
      <c r="H134" s="184" t="s">
        <v>265</v>
      </c>
      <c r="I134" s="181"/>
      <c r="J134" s="88" t="str">
        <f t="shared" si="88"/>
        <v/>
      </c>
      <c r="K134" s="185"/>
      <c r="L134" s="173" t="str">
        <f t="shared" si="89"/>
        <v/>
      </c>
      <c r="M134" s="88" t="str">
        <f t="shared" si="90"/>
        <v/>
      </c>
      <c r="N134" s="181">
        <v>41921</v>
      </c>
      <c r="O134" s="173" t="str">
        <f t="shared" si="91"/>
        <v/>
      </c>
      <c r="P134" s="253"/>
      <c r="Q134" s="239"/>
      <c r="R134" s="51"/>
      <c r="S134" s="181">
        <v>41956</v>
      </c>
      <c r="T134" s="173">
        <f t="shared" si="116"/>
        <v>23.571428571428573</v>
      </c>
      <c r="U134" s="173" t="str">
        <f t="shared" si="117"/>
        <v/>
      </c>
      <c r="V134" s="173">
        <f t="shared" si="118"/>
        <v>5</v>
      </c>
      <c r="W134" s="88" t="str">
        <f t="shared" si="119"/>
        <v/>
      </c>
      <c r="X134" s="225" t="s">
        <v>94</v>
      </c>
      <c r="Y134" s="145"/>
      <c r="Z134" s="144"/>
    </row>
    <row r="135" spans="1:27" s="174" customFormat="1" x14ac:dyDescent="0.25">
      <c r="A135" s="29" t="s">
        <v>31</v>
      </c>
      <c r="B135" s="145"/>
      <c r="C135" s="182">
        <v>41789</v>
      </c>
      <c r="D135" s="183"/>
      <c r="E135" s="184"/>
      <c r="F135" s="181">
        <v>41880</v>
      </c>
      <c r="G135" s="68" t="s">
        <v>32</v>
      </c>
      <c r="H135" s="184" t="s">
        <v>11</v>
      </c>
      <c r="I135" s="181"/>
      <c r="J135" s="88" t="str">
        <f t="shared" si="88"/>
        <v/>
      </c>
      <c r="K135" s="185">
        <v>41911</v>
      </c>
      <c r="L135" s="173" t="str">
        <f t="shared" si="89"/>
        <v/>
      </c>
      <c r="M135" s="88">
        <f t="shared" si="90"/>
        <v>122</v>
      </c>
      <c r="N135" s="181">
        <v>41914</v>
      </c>
      <c r="O135" s="173">
        <f t="shared" si="91"/>
        <v>3</v>
      </c>
      <c r="P135" s="253"/>
      <c r="Q135" s="239"/>
      <c r="R135" s="51">
        <v>41960</v>
      </c>
      <c r="S135" s="181">
        <v>41970</v>
      </c>
      <c r="T135" s="173">
        <f t="shared" si="116"/>
        <v>25.857142857142858</v>
      </c>
      <c r="U135" s="173">
        <f t="shared" si="117"/>
        <v>8.4285714285714288</v>
      </c>
      <c r="V135" s="173">
        <f t="shared" si="118"/>
        <v>8</v>
      </c>
      <c r="W135" s="88">
        <f t="shared" si="119"/>
        <v>1.4285714285714286</v>
      </c>
      <c r="X135" s="225" t="s">
        <v>94</v>
      </c>
      <c r="Y135" s="145"/>
      <c r="Z135" s="144"/>
    </row>
    <row r="136" spans="1:27" s="174" customFormat="1" x14ac:dyDescent="0.25">
      <c r="A136" s="26" t="s">
        <v>51</v>
      </c>
      <c r="B136" s="145"/>
      <c r="C136" s="59">
        <v>41778</v>
      </c>
      <c r="D136" s="51"/>
      <c r="E136" s="28"/>
      <c r="F136" s="38"/>
      <c r="G136" s="68"/>
      <c r="H136" s="28" t="s">
        <v>22</v>
      </c>
      <c r="I136" s="38"/>
      <c r="J136" s="88" t="str">
        <f t="shared" si="88"/>
        <v/>
      </c>
      <c r="K136" s="27">
        <v>41877</v>
      </c>
      <c r="L136" s="173" t="str">
        <f t="shared" si="89"/>
        <v/>
      </c>
      <c r="M136" s="88">
        <f t="shared" si="90"/>
        <v>99</v>
      </c>
      <c r="N136" s="38">
        <v>41897</v>
      </c>
      <c r="O136" s="173">
        <f t="shared" si="91"/>
        <v>20</v>
      </c>
      <c r="P136" s="253" t="s">
        <v>341</v>
      </c>
      <c r="Q136" s="242" t="s">
        <v>339</v>
      </c>
      <c r="R136" s="51">
        <v>41932</v>
      </c>
      <c r="S136" s="181">
        <v>41935</v>
      </c>
      <c r="T136" s="173">
        <f t="shared" si="116"/>
        <v>22.428571428571427</v>
      </c>
      <c r="U136" s="173">
        <f t="shared" si="117"/>
        <v>8.2857142857142865</v>
      </c>
      <c r="V136" s="173">
        <f t="shared" si="118"/>
        <v>5.4285714285714288</v>
      </c>
      <c r="W136" s="88">
        <f t="shared" si="119"/>
        <v>0.42857142857142855</v>
      </c>
      <c r="X136" s="225" t="s">
        <v>94</v>
      </c>
      <c r="Y136" s="145"/>
      <c r="Z136" s="144"/>
    </row>
    <row r="137" spans="1:27" s="174" customFormat="1" x14ac:dyDescent="0.25">
      <c r="A137" s="186" t="s">
        <v>52</v>
      </c>
      <c r="B137" s="145"/>
      <c r="C137" s="187">
        <v>41775</v>
      </c>
      <c r="D137" s="188"/>
      <c r="E137" s="173"/>
      <c r="F137" s="189"/>
      <c r="G137" s="190"/>
      <c r="H137" s="173" t="s">
        <v>17</v>
      </c>
      <c r="I137" s="189"/>
      <c r="J137" s="88" t="str">
        <f t="shared" si="88"/>
        <v/>
      </c>
      <c r="K137" s="191">
        <v>41834</v>
      </c>
      <c r="L137" s="173" t="str">
        <f t="shared" si="89"/>
        <v/>
      </c>
      <c r="M137" s="88">
        <f t="shared" si="90"/>
        <v>59</v>
      </c>
      <c r="N137" s="189">
        <v>41838</v>
      </c>
      <c r="O137" s="173">
        <f t="shared" si="91"/>
        <v>4</v>
      </c>
      <c r="P137" s="253"/>
      <c r="Q137" s="239"/>
      <c r="R137" s="188"/>
      <c r="S137" s="189">
        <v>41879</v>
      </c>
      <c r="T137" s="173">
        <f t="shared" si="116"/>
        <v>14.857142857142858</v>
      </c>
      <c r="U137" s="173">
        <f t="shared" si="117"/>
        <v>6.4285714285714288</v>
      </c>
      <c r="V137" s="173">
        <f t="shared" si="118"/>
        <v>5.8571428571428568</v>
      </c>
      <c r="W137" s="88" t="str">
        <f t="shared" si="119"/>
        <v/>
      </c>
      <c r="X137" s="225" t="s">
        <v>94</v>
      </c>
      <c r="Y137" s="145"/>
      <c r="Z137" s="144"/>
    </row>
    <row r="138" spans="1:27" s="174" customFormat="1" x14ac:dyDescent="0.25">
      <c r="A138" s="26" t="s">
        <v>43</v>
      </c>
      <c r="B138" s="145"/>
      <c r="C138" s="59">
        <v>41771</v>
      </c>
      <c r="D138" s="51"/>
      <c r="E138" s="28"/>
      <c r="F138" s="38"/>
      <c r="G138" s="68"/>
      <c r="H138" s="28" t="s">
        <v>28</v>
      </c>
      <c r="I138" s="38"/>
      <c r="J138" s="88" t="str">
        <f t="shared" si="88"/>
        <v/>
      </c>
      <c r="K138" s="27"/>
      <c r="L138" s="173" t="str">
        <f t="shared" si="89"/>
        <v/>
      </c>
      <c r="M138" s="88" t="str">
        <f t="shared" si="90"/>
        <v/>
      </c>
      <c r="N138" s="38"/>
      <c r="O138" s="173" t="str">
        <f t="shared" si="91"/>
        <v/>
      </c>
      <c r="P138" s="253"/>
      <c r="Q138" s="239"/>
      <c r="R138" s="51">
        <v>41913</v>
      </c>
      <c r="S138" s="181">
        <v>41929</v>
      </c>
      <c r="T138" s="173">
        <f t="shared" si="116"/>
        <v>22.571428571428573</v>
      </c>
      <c r="U138" s="173" t="str">
        <f t="shared" si="117"/>
        <v/>
      </c>
      <c r="V138" s="173" t="str">
        <f t="shared" si="118"/>
        <v/>
      </c>
      <c r="W138" s="88">
        <f t="shared" si="119"/>
        <v>2.2857142857142856</v>
      </c>
      <c r="X138" s="225" t="s">
        <v>94</v>
      </c>
      <c r="Y138" s="145"/>
      <c r="Z138" s="144"/>
    </row>
    <row r="139" spans="1:27" s="174" customFormat="1" x14ac:dyDescent="0.25">
      <c r="A139" s="26" t="s">
        <v>53</v>
      </c>
      <c r="B139" s="145"/>
      <c r="C139" s="59">
        <v>41770</v>
      </c>
      <c r="D139" s="51"/>
      <c r="E139" s="28"/>
      <c r="F139" s="38"/>
      <c r="G139" s="192"/>
      <c r="H139" s="28"/>
      <c r="I139" s="38"/>
      <c r="J139" s="88" t="str">
        <f t="shared" si="88"/>
        <v/>
      </c>
      <c r="K139" s="27"/>
      <c r="L139" s="173" t="str">
        <f t="shared" si="89"/>
        <v/>
      </c>
      <c r="M139" s="88" t="str">
        <f t="shared" si="90"/>
        <v/>
      </c>
      <c r="N139" s="38"/>
      <c r="O139" s="173" t="str">
        <f t="shared" si="91"/>
        <v/>
      </c>
      <c r="P139" s="253"/>
      <c r="Q139" s="239"/>
      <c r="R139" s="51"/>
      <c r="S139" s="38">
        <v>41908</v>
      </c>
      <c r="T139" s="173">
        <f t="shared" si="116"/>
        <v>19.714285714285715</v>
      </c>
      <c r="U139" s="173" t="str">
        <f t="shared" si="117"/>
        <v/>
      </c>
      <c r="V139" s="173" t="str">
        <f t="shared" si="118"/>
        <v/>
      </c>
      <c r="W139" s="88" t="str">
        <f t="shared" si="119"/>
        <v/>
      </c>
      <c r="X139" s="225" t="s">
        <v>94</v>
      </c>
      <c r="Y139" s="145"/>
      <c r="Z139" s="144"/>
    </row>
    <row r="140" spans="1:27" s="144" customFormat="1" x14ac:dyDescent="0.25">
      <c r="A140" s="26" t="s">
        <v>18</v>
      </c>
      <c r="B140" s="145"/>
      <c r="C140" s="59">
        <v>41759</v>
      </c>
      <c r="D140" s="51"/>
      <c r="E140" s="28"/>
      <c r="F140" s="38">
        <v>41883</v>
      </c>
      <c r="G140" s="68" t="s">
        <v>76</v>
      </c>
      <c r="H140" s="28" t="s">
        <v>266</v>
      </c>
      <c r="I140" s="38"/>
      <c r="J140" s="88" t="str">
        <f t="shared" si="88"/>
        <v/>
      </c>
      <c r="K140" s="27">
        <v>41929</v>
      </c>
      <c r="L140" s="173" t="str">
        <f t="shared" si="89"/>
        <v/>
      </c>
      <c r="M140" s="88">
        <f t="shared" si="90"/>
        <v>170</v>
      </c>
      <c r="N140" s="38">
        <v>41933</v>
      </c>
      <c r="O140" s="173">
        <f t="shared" si="91"/>
        <v>4</v>
      </c>
      <c r="P140" s="253"/>
      <c r="Q140" s="239"/>
      <c r="R140" s="51"/>
      <c r="S140" s="38">
        <v>41982</v>
      </c>
      <c r="T140" s="173" t="str">
        <f t="shared" si="116"/>
        <v>x</v>
      </c>
      <c r="U140" s="173">
        <f t="shared" si="117"/>
        <v>7.5714285714285712</v>
      </c>
      <c r="V140" s="173">
        <f t="shared" si="118"/>
        <v>7</v>
      </c>
      <c r="W140" s="88" t="str">
        <f t="shared" si="119"/>
        <v/>
      </c>
      <c r="X140" s="225" t="s">
        <v>94</v>
      </c>
      <c r="Y140" s="145" t="s">
        <v>221</v>
      </c>
      <c r="AA140" s="174" t="s">
        <v>77</v>
      </c>
    </row>
    <row r="141" spans="1:27" s="174" customFormat="1" x14ac:dyDescent="0.25">
      <c r="A141" s="193" t="s">
        <v>34</v>
      </c>
      <c r="B141" s="145"/>
      <c r="C141" s="194">
        <v>41753</v>
      </c>
      <c r="D141" s="195"/>
      <c r="E141" s="196"/>
      <c r="F141" s="197"/>
      <c r="G141" s="198"/>
      <c r="H141" s="196"/>
      <c r="I141" s="197"/>
      <c r="J141" s="88" t="str">
        <f t="shared" si="88"/>
        <v/>
      </c>
      <c r="K141" s="199"/>
      <c r="L141" s="173" t="str">
        <f t="shared" si="89"/>
        <v/>
      </c>
      <c r="M141" s="88" t="str">
        <f t="shared" si="90"/>
        <v/>
      </c>
      <c r="N141" s="197"/>
      <c r="O141" s="173" t="str">
        <f t="shared" si="91"/>
        <v/>
      </c>
      <c r="P141" s="253"/>
      <c r="Q141" s="239"/>
      <c r="R141" s="195"/>
      <c r="S141" s="197">
        <v>41842</v>
      </c>
      <c r="T141" s="173">
        <f t="shared" si="116"/>
        <v>12.714285714285714</v>
      </c>
      <c r="U141" s="173" t="str">
        <f t="shared" si="117"/>
        <v/>
      </c>
      <c r="V141" s="173" t="str">
        <f t="shared" si="118"/>
        <v/>
      </c>
      <c r="W141" s="88" t="str">
        <f t="shared" si="119"/>
        <v/>
      </c>
      <c r="X141" s="225" t="s">
        <v>94</v>
      </c>
      <c r="Y141" s="145"/>
      <c r="Z141" s="144"/>
    </row>
    <row r="142" spans="1:27" s="144" customFormat="1" x14ac:dyDescent="0.25">
      <c r="A142" s="193" t="s">
        <v>54</v>
      </c>
      <c r="B142" s="145"/>
      <c r="C142" s="194">
        <v>41752</v>
      </c>
      <c r="D142" s="195"/>
      <c r="E142" s="196"/>
      <c r="F142" s="197"/>
      <c r="G142" s="198"/>
      <c r="H142" s="196"/>
      <c r="I142" s="197"/>
      <c r="J142" s="88" t="str">
        <f t="shared" si="88"/>
        <v/>
      </c>
      <c r="K142" s="199">
        <v>41797</v>
      </c>
      <c r="L142" s="173" t="str">
        <f t="shared" si="89"/>
        <v/>
      </c>
      <c r="M142" s="88">
        <f t="shared" si="90"/>
        <v>45</v>
      </c>
      <c r="N142" s="197">
        <v>41799</v>
      </c>
      <c r="O142" s="173">
        <f t="shared" si="91"/>
        <v>2</v>
      </c>
      <c r="P142" s="253"/>
      <c r="Q142" s="239"/>
      <c r="R142" s="195"/>
      <c r="S142" s="197">
        <v>41837</v>
      </c>
      <c r="T142" s="173">
        <f t="shared" ref="T142:T169" si="120">IF(Y142&lt;&gt;"X",IF(($S142*C142&gt;0),($S142-C142)/7,""),"x")</f>
        <v>12.142857142857142</v>
      </c>
      <c r="U142" s="173">
        <f t="shared" ref="U142:U168" si="121">IF($S142*K142&gt;0,($S142-K142)/7,"" )</f>
        <v>5.7142857142857144</v>
      </c>
      <c r="V142" s="173">
        <f t="shared" ref="V142:V169" si="122">IF($S142*N142&gt;0,($S142-N142)/7,"" )</f>
        <v>5.4285714285714288</v>
      </c>
      <c r="W142" s="88" t="str">
        <f t="shared" si="119"/>
        <v/>
      </c>
      <c r="X142" s="225" t="s">
        <v>94</v>
      </c>
      <c r="Y142" s="145"/>
    </row>
    <row r="143" spans="1:27" s="144" customFormat="1" x14ac:dyDescent="0.25">
      <c r="A143" s="193" t="s">
        <v>66</v>
      </c>
      <c r="B143" s="145"/>
      <c r="C143" s="194">
        <v>41733</v>
      </c>
      <c r="D143" s="195"/>
      <c r="E143" s="196"/>
      <c r="F143" s="197"/>
      <c r="G143" s="198"/>
      <c r="H143" s="196"/>
      <c r="I143" s="197"/>
      <c r="J143" s="88" t="str">
        <f t="shared" si="88"/>
        <v/>
      </c>
      <c r="K143" s="199"/>
      <c r="L143" s="173" t="str">
        <f t="shared" si="89"/>
        <v/>
      </c>
      <c r="M143" s="88" t="str">
        <f t="shared" si="90"/>
        <v/>
      </c>
      <c r="N143" s="197"/>
      <c r="O143" s="173" t="str">
        <f t="shared" si="91"/>
        <v/>
      </c>
      <c r="P143" s="253"/>
      <c r="Q143" s="239"/>
      <c r="R143" s="195"/>
      <c r="S143" s="197">
        <v>41846</v>
      </c>
      <c r="T143" s="173">
        <f t="shared" si="120"/>
        <v>16.142857142857142</v>
      </c>
      <c r="U143" s="173" t="str">
        <f t="shared" si="121"/>
        <v/>
      </c>
      <c r="V143" s="173" t="str">
        <f t="shared" si="122"/>
        <v/>
      </c>
      <c r="W143" s="88" t="str">
        <f t="shared" si="119"/>
        <v/>
      </c>
      <c r="X143" s="225" t="s">
        <v>94</v>
      </c>
      <c r="Y143" s="145"/>
    </row>
    <row r="144" spans="1:27" s="144" customFormat="1" x14ac:dyDescent="0.25">
      <c r="A144" s="193" t="s">
        <v>55</v>
      </c>
      <c r="B144" s="145"/>
      <c r="C144" s="194">
        <v>41731</v>
      </c>
      <c r="D144" s="195"/>
      <c r="E144" s="196"/>
      <c r="F144" s="197"/>
      <c r="G144" s="198"/>
      <c r="H144" s="196"/>
      <c r="I144" s="197"/>
      <c r="J144" s="88" t="str">
        <f t="shared" si="88"/>
        <v/>
      </c>
      <c r="K144" s="199">
        <v>41765</v>
      </c>
      <c r="L144" s="173" t="str">
        <f t="shared" si="89"/>
        <v/>
      </c>
      <c r="M144" s="88">
        <f t="shared" si="90"/>
        <v>34</v>
      </c>
      <c r="N144" s="197">
        <v>41767</v>
      </c>
      <c r="O144" s="173">
        <f t="shared" si="91"/>
        <v>2</v>
      </c>
      <c r="P144" s="253"/>
      <c r="Q144" s="239"/>
      <c r="R144" s="195"/>
      <c r="S144" s="197">
        <v>41819</v>
      </c>
      <c r="T144" s="173">
        <f t="shared" si="120"/>
        <v>12.571428571428571</v>
      </c>
      <c r="U144" s="173">
        <f t="shared" si="121"/>
        <v>7.7142857142857144</v>
      </c>
      <c r="V144" s="173">
        <f t="shared" si="122"/>
        <v>7.4285714285714288</v>
      </c>
      <c r="W144" s="88" t="str">
        <f t="shared" si="119"/>
        <v/>
      </c>
      <c r="X144" s="225" t="s">
        <v>94</v>
      </c>
      <c r="Y144" s="145"/>
    </row>
    <row r="145" spans="1:32" s="144" customFormat="1" x14ac:dyDescent="0.25">
      <c r="A145" s="186" t="s">
        <v>56</v>
      </c>
      <c r="B145" s="145"/>
      <c r="C145" s="187">
        <v>41729</v>
      </c>
      <c r="D145" s="188"/>
      <c r="E145" s="173"/>
      <c r="F145" s="189"/>
      <c r="G145" s="190"/>
      <c r="H145" s="173"/>
      <c r="I145" s="189"/>
      <c r="J145" s="88" t="str">
        <f t="shared" si="88"/>
        <v/>
      </c>
      <c r="K145" s="191"/>
      <c r="L145" s="173" t="str">
        <f t="shared" si="89"/>
        <v/>
      </c>
      <c r="M145" s="88" t="str">
        <f t="shared" si="90"/>
        <v/>
      </c>
      <c r="N145" s="189"/>
      <c r="O145" s="173" t="str">
        <f t="shared" si="91"/>
        <v/>
      </c>
      <c r="P145" s="253"/>
      <c r="Q145" s="239"/>
      <c r="R145" s="188"/>
      <c r="S145" s="189">
        <v>41815</v>
      </c>
      <c r="T145" s="173">
        <f t="shared" si="120"/>
        <v>12.285714285714286</v>
      </c>
      <c r="U145" s="173" t="str">
        <f t="shared" si="121"/>
        <v/>
      </c>
      <c r="V145" s="173" t="str">
        <f t="shared" si="122"/>
        <v/>
      </c>
      <c r="W145" s="88" t="str">
        <f t="shared" si="119"/>
        <v/>
      </c>
      <c r="X145" s="225" t="s">
        <v>94</v>
      </c>
      <c r="Y145" s="145"/>
    </row>
    <row r="146" spans="1:32" s="144" customFormat="1" x14ac:dyDescent="0.25">
      <c r="A146" s="193" t="s">
        <v>57</v>
      </c>
      <c r="B146" s="145"/>
      <c r="C146" s="194">
        <v>41724</v>
      </c>
      <c r="D146" s="195"/>
      <c r="E146" s="196"/>
      <c r="F146" s="197"/>
      <c r="G146" s="198"/>
      <c r="H146" s="196"/>
      <c r="I146" s="197"/>
      <c r="J146" s="88" t="str">
        <f t="shared" si="88"/>
        <v/>
      </c>
      <c r="K146" s="199"/>
      <c r="L146" s="173" t="str">
        <f t="shared" si="89"/>
        <v/>
      </c>
      <c r="M146" s="88" t="str">
        <f t="shared" si="90"/>
        <v/>
      </c>
      <c r="N146" s="197"/>
      <c r="O146" s="173" t="str">
        <f t="shared" si="91"/>
        <v/>
      </c>
      <c r="P146" s="253"/>
      <c r="Q146" s="239"/>
      <c r="R146" s="195"/>
      <c r="S146" s="197">
        <v>41818</v>
      </c>
      <c r="T146" s="173">
        <f t="shared" si="120"/>
        <v>13.428571428571429</v>
      </c>
      <c r="U146" s="173" t="str">
        <f t="shared" si="121"/>
        <v/>
      </c>
      <c r="V146" s="173" t="str">
        <f t="shared" si="122"/>
        <v/>
      </c>
      <c r="W146" s="88" t="str">
        <f t="shared" si="119"/>
        <v/>
      </c>
      <c r="X146" s="225" t="s">
        <v>94</v>
      </c>
      <c r="Y146" s="145"/>
    </row>
    <row r="147" spans="1:32" s="144" customFormat="1" x14ac:dyDescent="0.25">
      <c r="A147" s="186" t="s">
        <v>58</v>
      </c>
      <c r="B147" s="145"/>
      <c r="C147" s="187">
        <v>41708</v>
      </c>
      <c r="D147" s="188"/>
      <c r="E147" s="173"/>
      <c r="F147" s="189"/>
      <c r="G147" s="190"/>
      <c r="H147" s="173"/>
      <c r="I147" s="189"/>
      <c r="J147" s="88" t="str">
        <f t="shared" si="88"/>
        <v/>
      </c>
      <c r="K147" s="191"/>
      <c r="L147" s="173" t="str">
        <f t="shared" si="89"/>
        <v/>
      </c>
      <c r="M147" s="88" t="str">
        <f t="shared" si="90"/>
        <v/>
      </c>
      <c r="N147" s="189"/>
      <c r="O147" s="173" t="str">
        <f t="shared" si="91"/>
        <v/>
      </c>
      <c r="P147" s="253"/>
      <c r="Q147" s="239"/>
      <c r="R147" s="188"/>
      <c r="S147" s="189">
        <v>41831</v>
      </c>
      <c r="T147" s="173">
        <f t="shared" si="120"/>
        <v>17.571428571428573</v>
      </c>
      <c r="U147" s="173" t="str">
        <f t="shared" si="121"/>
        <v/>
      </c>
      <c r="V147" s="173" t="str">
        <f t="shared" si="122"/>
        <v/>
      </c>
      <c r="W147" s="88" t="str">
        <f t="shared" si="119"/>
        <v/>
      </c>
      <c r="X147" s="225" t="s">
        <v>94</v>
      </c>
      <c r="Y147" s="145"/>
    </row>
    <row r="148" spans="1:32" s="144" customFormat="1" x14ac:dyDescent="0.25">
      <c r="A148" s="186" t="s">
        <v>69</v>
      </c>
      <c r="B148" s="145"/>
      <c r="C148" s="187">
        <v>41705</v>
      </c>
      <c r="D148" s="188"/>
      <c r="E148" s="173"/>
      <c r="F148" s="189"/>
      <c r="G148" s="190"/>
      <c r="H148" s="173" t="s">
        <v>70</v>
      </c>
      <c r="I148" s="189"/>
      <c r="J148" s="88" t="str">
        <f t="shared" si="88"/>
        <v/>
      </c>
      <c r="K148" s="191">
        <v>41747</v>
      </c>
      <c r="L148" s="173" t="str">
        <f t="shared" si="89"/>
        <v/>
      </c>
      <c r="M148" s="88">
        <f t="shared" si="90"/>
        <v>42</v>
      </c>
      <c r="N148" s="189">
        <v>41750</v>
      </c>
      <c r="O148" s="173">
        <f t="shared" si="91"/>
        <v>3</v>
      </c>
      <c r="P148" s="253"/>
      <c r="Q148" s="239"/>
      <c r="R148" s="188">
        <v>41791</v>
      </c>
      <c r="S148" s="189">
        <v>41795</v>
      </c>
      <c r="T148" s="173">
        <f t="shared" si="120"/>
        <v>12.857142857142858</v>
      </c>
      <c r="U148" s="173">
        <f t="shared" si="121"/>
        <v>6.8571428571428568</v>
      </c>
      <c r="V148" s="173">
        <f t="shared" si="122"/>
        <v>6.4285714285714288</v>
      </c>
      <c r="W148" s="88">
        <f t="shared" ref="W148:W172" si="123">IF($S148*R148&gt;0,($S148-R148)/7, "")</f>
        <v>0.5714285714285714</v>
      </c>
      <c r="X148" s="225" t="s">
        <v>94</v>
      </c>
      <c r="Y148" s="145"/>
    </row>
    <row r="149" spans="1:32" s="144" customFormat="1" x14ac:dyDescent="0.25">
      <c r="A149" s="186" t="s">
        <v>59</v>
      </c>
      <c r="B149" s="145"/>
      <c r="C149" s="187">
        <v>41690</v>
      </c>
      <c r="D149" s="188"/>
      <c r="E149" s="173"/>
      <c r="F149" s="189"/>
      <c r="G149" s="190"/>
      <c r="H149" s="173"/>
      <c r="I149" s="189"/>
      <c r="J149" s="88" t="str">
        <f t="shared" si="88"/>
        <v/>
      </c>
      <c r="K149" s="191"/>
      <c r="L149" s="173" t="str">
        <f t="shared" si="89"/>
        <v/>
      </c>
      <c r="M149" s="88" t="str">
        <f t="shared" si="90"/>
        <v/>
      </c>
      <c r="N149" s="189"/>
      <c r="O149" s="173" t="str">
        <f t="shared" si="91"/>
        <v/>
      </c>
      <c r="P149" s="253"/>
      <c r="Q149" s="239"/>
      <c r="R149" s="188"/>
      <c r="S149" s="189">
        <v>41810</v>
      </c>
      <c r="T149" s="173">
        <f t="shared" si="120"/>
        <v>17.142857142857142</v>
      </c>
      <c r="U149" s="173" t="str">
        <f t="shared" si="121"/>
        <v/>
      </c>
      <c r="V149" s="173" t="str">
        <f t="shared" si="122"/>
        <v/>
      </c>
      <c r="W149" s="88" t="str">
        <f t="shared" si="123"/>
        <v/>
      </c>
      <c r="X149" s="225" t="s">
        <v>94</v>
      </c>
      <c r="Y149" s="145"/>
    </row>
    <row r="150" spans="1:32" s="144" customFormat="1" x14ac:dyDescent="0.25">
      <c r="A150" s="186" t="s">
        <v>60</v>
      </c>
      <c r="B150" s="145"/>
      <c r="C150" s="187">
        <v>41670</v>
      </c>
      <c r="D150" s="188"/>
      <c r="E150" s="173"/>
      <c r="F150" s="189"/>
      <c r="G150" s="190"/>
      <c r="H150" s="173"/>
      <c r="I150" s="189"/>
      <c r="J150" s="88" t="str">
        <f t="shared" si="88"/>
        <v/>
      </c>
      <c r="K150" s="191"/>
      <c r="L150" s="173" t="str">
        <f t="shared" si="89"/>
        <v/>
      </c>
      <c r="M150" s="88" t="str">
        <f t="shared" si="90"/>
        <v/>
      </c>
      <c r="N150" s="189"/>
      <c r="O150" s="173" t="str">
        <f t="shared" si="91"/>
        <v/>
      </c>
      <c r="P150" s="253"/>
      <c r="Q150" s="239"/>
      <c r="R150" s="188"/>
      <c r="S150" s="189">
        <v>41774</v>
      </c>
      <c r="T150" s="173">
        <f t="shared" si="120"/>
        <v>14.857142857142858</v>
      </c>
      <c r="U150" s="173" t="str">
        <f t="shared" si="121"/>
        <v/>
      </c>
      <c r="V150" s="173" t="str">
        <f t="shared" si="122"/>
        <v/>
      </c>
      <c r="W150" s="88" t="str">
        <f t="shared" si="123"/>
        <v/>
      </c>
      <c r="X150" s="225" t="s">
        <v>94</v>
      </c>
      <c r="Y150" s="145"/>
    </row>
    <row r="151" spans="1:32" s="144" customFormat="1" x14ac:dyDescent="0.25">
      <c r="A151" s="186" t="s">
        <v>71</v>
      </c>
      <c r="B151" s="145"/>
      <c r="C151" s="187">
        <v>41658</v>
      </c>
      <c r="D151" s="188"/>
      <c r="E151" s="173"/>
      <c r="F151" s="189"/>
      <c r="G151" s="190"/>
      <c r="H151" s="173"/>
      <c r="I151" s="189"/>
      <c r="J151" s="88" t="str">
        <f t="shared" si="88"/>
        <v/>
      </c>
      <c r="K151" s="191">
        <v>41697</v>
      </c>
      <c r="L151" s="173" t="str">
        <f t="shared" si="89"/>
        <v/>
      </c>
      <c r="M151" s="88">
        <f t="shared" si="90"/>
        <v>39</v>
      </c>
      <c r="N151" s="189">
        <v>41699</v>
      </c>
      <c r="O151" s="173">
        <f t="shared" si="91"/>
        <v>2</v>
      </c>
      <c r="P151" s="253"/>
      <c r="Q151" s="239"/>
      <c r="R151" s="188">
        <v>41740</v>
      </c>
      <c r="S151" s="189">
        <v>41747</v>
      </c>
      <c r="T151" s="173">
        <f t="shared" si="120"/>
        <v>12.714285714285714</v>
      </c>
      <c r="U151" s="173">
        <f t="shared" si="121"/>
        <v>7.1428571428571432</v>
      </c>
      <c r="V151" s="173">
        <f t="shared" si="122"/>
        <v>6.8571428571428568</v>
      </c>
      <c r="W151" s="88">
        <f t="shared" si="123"/>
        <v>1</v>
      </c>
      <c r="X151" s="225" t="s">
        <v>94</v>
      </c>
      <c r="Y151" s="145"/>
    </row>
    <row r="152" spans="1:32" s="144" customFormat="1" x14ac:dyDescent="0.25">
      <c r="A152" s="193" t="s">
        <v>61</v>
      </c>
      <c r="B152" s="145"/>
      <c r="C152" s="194">
        <v>41628</v>
      </c>
      <c r="D152" s="195"/>
      <c r="E152" s="196"/>
      <c r="F152" s="197"/>
      <c r="G152" s="198"/>
      <c r="H152" s="196"/>
      <c r="I152" s="197"/>
      <c r="J152" s="88" t="str">
        <f t="shared" si="88"/>
        <v/>
      </c>
      <c r="K152" s="199">
        <v>41684</v>
      </c>
      <c r="L152" s="173" t="str">
        <f t="shared" si="89"/>
        <v/>
      </c>
      <c r="M152" s="88">
        <f t="shared" si="90"/>
        <v>56</v>
      </c>
      <c r="N152" s="197">
        <v>41690</v>
      </c>
      <c r="O152" s="173">
        <f t="shared" ref="O152:O167" si="124">IF(N152*K152&gt;0,N152-K152,"" )</f>
        <v>6</v>
      </c>
      <c r="P152" s="253"/>
      <c r="Q152" s="239"/>
      <c r="R152" s="195"/>
      <c r="S152" s="197">
        <v>41727</v>
      </c>
      <c r="T152" s="173">
        <f t="shared" si="120"/>
        <v>14.142857142857142</v>
      </c>
      <c r="U152" s="173">
        <f t="shared" si="121"/>
        <v>6.1428571428571432</v>
      </c>
      <c r="V152" s="173">
        <f t="shared" si="122"/>
        <v>5.2857142857142856</v>
      </c>
      <c r="W152" s="88" t="str">
        <f t="shared" si="123"/>
        <v/>
      </c>
      <c r="X152" s="225" t="s">
        <v>94</v>
      </c>
      <c r="Y152" s="145"/>
    </row>
    <row r="153" spans="1:32" s="144" customFormat="1" x14ac:dyDescent="0.25">
      <c r="A153" s="26" t="s">
        <v>62</v>
      </c>
      <c r="B153" s="145"/>
      <c r="C153" s="59">
        <v>41627</v>
      </c>
      <c r="D153" s="51"/>
      <c r="E153" s="28"/>
      <c r="F153" s="38"/>
      <c r="G153" s="68"/>
      <c r="H153" s="28"/>
      <c r="I153" s="38"/>
      <c r="J153" s="88" t="str">
        <f t="shared" ref="J153:J169" si="125">IF(I153*C153&gt;0,I153-C153, "")</f>
        <v/>
      </c>
      <c r="K153" s="27">
        <v>41730</v>
      </c>
      <c r="L153" s="173" t="str">
        <f t="shared" ref="L153:L169" si="126">IF(K153*I153&gt;0,K153-I153, "")</f>
        <v/>
      </c>
      <c r="M153" s="88">
        <f t="shared" ref="M153:M169" si="127">IF(K153*C153&gt;0,K153-C153,"" )</f>
        <v>103</v>
      </c>
      <c r="N153" s="38">
        <v>41732</v>
      </c>
      <c r="O153" s="173">
        <f t="shared" si="124"/>
        <v>2</v>
      </c>
      <c r="P153" s="253"/>
      <c r="Q153" s="239"/>
      <c r="R153" s="51"/>
      <c r="S153" s="38">
        <v>41779</v>
      </c>
      <c r="T153" s="173">
        <f t="shared" si="120"/>
        <v>21.714285714285715</v>
      </c>
      <c r="U153" s="173">
        <f t="shared" si="121"/>
        <v>7</v>
      </c>
      <c r="V153" s="173">
        <f t="shared" si="122"/>
        <v>6.7142857142857144</v>
      </c>
      <c r="W153" s="88" t="str">
        <f t="shared" si="123"/>
        <v/>
      </c>
      <c r="X153" s="225" t="s">
        <v>94</v>
      </c>
      <c r="Y153" s="145"/>
    </row>
    <row r="154" spans="1:32" s="126" customFormat="1" x14ac:dyDescent="0.25">
      <c r="A154" s="112" t="s">
        <v>271</v>
      </c>
      <c r="B154" s="108"/>
      <c r="C154" s="106">
        <v>41991</v>
      </c>
      <c r="D154" s="107">
        <v>41991</v>
      </c>
      <c r="E154" s="108" t="s">
        <v>79</v>
      </c>
      <c r="F154" s="108">
        <v>41997</v>
      </c>
      <c r="G154" s="109" t="s">
        <v>79</v>
      </c>
      <c r="H154" s="110" t="s">
        <v>201</v>
      </c>
      <c r="I154" s="108">
        <v>42012</v>
      </c>
      <c r="J154" s="111">
        <f t="shared" si="125"/>
        <v>21</v>
      </c>
      <c r="K154" s="112">
        <v>42037</v>
      </c>
      <c r="L154" s="113">
        <f t="shared" si="126"/>
        <v>25</v>
      </c>
      <c r="M154" s="111">
        <f t="shared" si="127"/>
        <v>46</v>
      </c>
      <c r="N154" s="108"/>
      <c r="O154" s="113" t="str">
        <f t="shared" si="124"/>
        <v/>
      </c>
      <c r="P154" s="258"/>
      <c r="Q154" s="239"/>
      <c r="R154" s="107"/>
      <c r="S154" s="108"/>
      <c r="T154" s="113" t="str">
        <f t="shared" si="120"/>
        <v/>
      </c>
      <c r="U154" s="113" t="str">
        <f t="shared" si="121"/>
        <v/>
      </c>
      <c r="V154" s="113" t="str">
        <f t="shared" si="122"/>
        <v/>
      </c>
      <c r="W154" s="111" t="str">
        <f t="shared" si="123"/>
        <v/>
      </c>
      <c r="X154" s="231" t="s">
        <v>42</v>
      </c>
      <c r="Y154" s="108"/>
      <c r="Z154" s="112" t="s">
        <v>202</v>
      </c>
      <c r="AA154" s="126" t="s">
        <v>270</v>
      </c>
    </row>
    <row r="155" spans="1:32" s="144" customFormat="1" x14ac:dyDescent="0.25">
      <c r="A155" s="26" t="s">
        <v>63</v>
      </c>
      <c r="B155" s="145"/>
      <c r="C155" s="59">
        <v>41583</v>
      </c>
      <c r="D155" s="51"/>
      <c r="E155" s="28"/>
      <c r="F155" s="38"/>
      <c r="G155" s="68"/>
      <c r="H155" s="28"/>
      <c r="I155" s="38"/>
      <c r="J155" s="88" t="str">
        <f t="shared" si="125"/>
        <v/>
      </c>
      <c r="K155" s="27">
        <v>41683</v>
      </c>
      <c r="L155" s="173" t="str">
        <f t="shared" si="126"/>
        <v/>
      </c>
      <c r="M155" s="88">
        <f t="shared" si="127"/>
        <v>100</v>
      </c>
      <c r="N155" s="38">
        <v>41688</v>
      </c>
      <c r="O155" s="173">
        <f t="shared" si="124"/>
        <v>5</v>
      </c>
      <c r="P155" s="253"/>
      <c r="Q155" s="239"/>
      <c r="R155" s="51"/>
      <c r="S155" s="38">
        <v>41729</v>
      </c>
      <c r="T155" s="173">
        <f t="shared" si="120"/>
        <v>20.857142857142858</v>
      </c>
      <c r="U155" s="173">
        <f t="shared" si="121"/>
        <v>6.5714285714285712</v>
      </c>
      <c r="V155" s="173">
        <f t="shared" si="122"/>
        <v>5.8571428571428568</v>
      </c>
      <c r="W155" s="88" t="str">
        <f t="shared" si="123"/>
        <v/>
      </c>
      <c r="X155" s="225" t="s">
        <v>94</v>
      </c>
      <c r="Y155" s="145"/>
    </row>
    <row r="156" spans="1:32" s="115" customFormat="1" x14ac:dyDescent="0.25">
      <c r="A156" s="105" t="s">
        <v>298</v>
      </c>
      <c r="B156" s="108" t="s">
        <v>275</v>
      </c>
      <c r="C156" s="106"/>
      <c r="D156" s="107"/>
      <c r="E156" s="108"/>
      <c r="F156" s="108"/>
      <c r="G156" s="109" t="s">
        <v>38</v>
      </c>
      <c r="H156" s="110" t="s">
        <v>154</v>
      </c>
      <c r="I156" s="108">
        <v>42352</v>
      </c>
      <c r="J156" s="111" t="str">
        <f>IF(I156*C156&gt;0,I156-C156, "")</f>
        <v/>
      </c>
      <c r="K156" s="112"/>
      <c r="L156" s="113" t="str">
        <f>IF(K156*I156&gt;0,K156-I156, "")</f>
        <v/>
      </c>
      <c r="M156" s="111" t="str">
        <f>IF(K156*C156&gt;0,K156-C156,"" )</f>
        <v/>
      </c>
      <c r="N156" s="108"/>
      <c r="O156" s="113" t="str">
        <f>IF(N156*K156&gt;0,N156-K156,"" )</f>
        <v/>
      </c>
      <c r="P156" s="258"/>
      <c r="Q156" s="270"/>
      <c r="R156" s="107"/>
      <c r="S156" s="114"/>
      <c r="T156" s="113" t="str">
        <f>IF(Y156&lt;&gt;"X",IF(($S156*C156&gt;0),($S156-C156)/7,""),"x")</f>
        <v/>
      </c>
      <c r="U156" s="113" t="str">
        <f>IF($S156*K156&gt;0,($S156-K156)/7,"" )</f>
        <v/>
      </c>
      <c r="V156" s="113" t="str">
        <f>IF($S156*N156&gt;0,($S156-N156)/7,"" )</f>
        <v/>
      </c>
      <c r="W156" s="111" t="str">
        <f>IF($S156*R156&gt;0,($S156-R156)/7, "")</f>
        <v/>
      </c>
      <c r="X156" s="231" t="s">
        <v>42</v>
      </c>
      <c r="Y156" s="108"/>
      <c r="Z156" s="112"/>
      <c r="AA156" s="115" t="s">
        <v>354</v>
      </c>
    </row>
    <row r="157" spans="1:32" x14ac:dyDescent="0.25">
      <c r="G157" s="63"/>
      <c r="J157" s="79" t="str">
        <f t="shared" si="125"/>
        <v/>
      </c>
      <c r="L157" s="11" t="str">
        <f t="shared" si="126"/>
        <v/>
      </c>
      <c r="M157" s="79" t="str">
        <f t="shared" si="127"/>
        <v/>
      </c>
      <c r="O157" s="248" t="str">
        <f t="shared" si="124"/>
        <v/>
      </c>
      <c r="R157" s="172"/>
      <c r="T157" t="str">
        <f t="shared" si="120"/>
        <v/>
      </c>
      <c r="U157" t="str">
        <f t="shared" si="121"/>
        <v/>
      </c>
      <c r="V157" t="str">
        <f t="shared" si="122"/>
        <v/>
      </c>
      <c r="W157" s="87" t="str">
        <f t="shared" si="123"/>
        <v/>
      </c>
    </row>
    <row r="158" spans="1:32" s="135" customFormat="1" x14ac:dyDescent="0.25">
      <c r="A158" s="105" t="s">
        <v>223</v>
      </c>
      <c r="B158" s="108"/>
      <c r="C158" s="106">
        <v>41927</v>
      </c>
      <c r="D158" s="107">
        <v>41876</v>
      </c>
      <c r="E158" s="108"/>
      <c r="F158" s="108"/>
      <c r="G158" s="109" t="s">
        <v>38</v>
      </c>
      <c r="H158" s="110" t="s">
        <v>239</v>
      </c>
      <c r="I158" s="108"/>
      <c r="J158" s="111" t="str">
        <f t="shared" si="125"/>
        <v/>
      </c>
      <c r="K158" s="112">
        <v>42024</v>
      </c>
      <c r="L158" s="113" t="str">
        <f t="shared" si="126"/>
        <v/>
      </c>
      <c r="M158" s="111">
        <f t="shared" si="127"/>
        <v>97</v>
      </c>
      <c r="N158" s="108"/>
      <c r="O158" s="113" t="str">
        <f t="shared" si="124"/>
        <v/>
      </c>
      <c r="P158" s="258"/>
      <c r="Q158" s="239"/>
      <c r="R158" s="107"/>
      <c r="S158" s="114"/>
      <c r="T158" s="113" t="str">
        <f t="shared" si="120"/>
        <v/>
      </c>
      <c r="U158" s="113" t="str">
        <f t="shared" si="121"/>
        <v/>
      </c>
      <c r="V158" s="113" t="str">
        <f t="shared" si="122"/>
        <v/>
      </c>
      <c r="W158" s="111" t="str">
        <f t="shared" si="123"/>
        <v/>
      </c>
      <c r="X158" s="231" t="s">
        <v>42</v>
      </c>
      <c r="Y158" s="108"/>
      <c r="Z158" s="112"/>
      <c r="AA158" s="115" t="s">
        <v>238</v>
      </c>
      <c r="AB158" s="115"/>
      <c r="AC158" s="115"/>
      <c r="AD158" s="115"/>
      <c r="AE158" s="115"/>
      <c r="AF158" s="115"/>
    </row>
    <row r="159" spans="1:32" s="135" customFormat="1" x14ac:dyDescent="0.25">
      <c r="A159" s="105" t="s">
        <v>45</v>
      </c>
      <c r="B159" s="108"/>
      <c r="C159" s="106">
        <v>41929</v>
      </c>
      <c r="D159" s="107"/>
      <c r="E159" s="110"/>
      <c r="F159" s="108"/>
      <c r="G159" s="109" t="s">
        <v>64</v>
      </c>
      <c r="H159" s="110"/>
      <c r="I159" s="108"/>
      <c r="J159" s="111" t="str">
        <f t="shared" si="125"/>
        <v/>
      </c>
      <c r="K159" s="112"/>
      <c r="L159" s="113" t="str">
        <f t="shared" si="126"/>
        <v/>
      </c>
      <c r="M159" s="111" t="str">
        <f t="shared" si="127"/>
        <v/>
      </c>
      <c r="N159" s="108"/>
      <c r="O159" s="113" t="str">
        <f t="shared" si="124"/>
        <v/>
      </c>
      <c r="P159" s="258"/>
      <c r="Q159" s="239"/>
      <c r="R159" s="107"/>
      <c r="S159" s="108"/>
      <c r="T159" s="113" t="str">
        <f t="shared" si="120"/>
        <v/>
      </c>
      <c r="U159" s="113" t="str">
        <f t="shared" si="121"/>
        <v/>
      </c>
      <c r="V159" s="113" t="str">
        <f t="shared" si="122"/>
        <v/>
      </c>
      <c r="W159" s="111" t="str">
        <f t="shared" si="123"/>
        <v/>
      </c>
      <c r="X159" s="231" t="s">
        <v>42</v>
      </c>
      <c r="Y159" s="108"/>
      <c r="Z159" s="112"/>
      <c r="AA159" s="115" t="s">
        <v>240</v>
      </c>
      <c r="AB159" s="115"/>
      <c r="AC159" s="115"/>
      <c r="AD159" s="115"/>
      <c r="AE159" s="115"/>
      <c r="AF159" s="115"/>
    </row>
    <row r="160" spans="1:32" s="200" customFormat="1" x14ac:dyDescent="0.25">
      <c r="A160" s="105" t="s">
        <v>139</v>
      </c>
      <c r="B160" s="108"/>
      <c r="C160" s="106">
        <v>41949</v>
      </c>
      <c r="D160" s="107"/>
      <c r="E160" s="108" t="s">
        <v>88</v>
      </c>
      <c r="F160" s="108"/>
      <c r="G160" s="109" t="s">
        <v>88</v>
      </c>
      <c r="H160" s="110"/>
      <c r="I160" s="108"/>
      <c r="J160" s="111" t="str">
        <f t="shared" si="125"/>
        <v/>
      </c>
      <c r="K160" s="112"/>
      <c r="L160" s="113" t="str">
        <f t="shared" si="126"/>
        <v/>
      </c>
      <c r="M160" s="111" t="str">
        <f t="shared" si="127"/>
        <v/>
      </c>
      <c r="N160" s="108"/>
      <c r="O160" s="113" t="str">
        <f t="shared" si="124"/>
        <v/>
      </c>
      <c r="P160" s="258"/>
      <c r="Q160" s="239"/>
      <c r="R160" s="107"/>
      <c r="S160" s="108"/>
      <c r="T160" s="113" t="str">
        <f t="shared" si="120"/>
        <v/>
      </c>
      <c r="U160" s="113" t="str">
        <f t="shared" si="121"/>
        <v/>
      </c>
      <c r="V160" s="113" t="str">
        <f t="shared" si="122"/>
        <v/>
      </c>
      <c r="W160" s="111" t="str">
        <f t="shared" si="123"/>
        <v/>
      </c>
      <c r="X160" s="231" t="s">
        <v>42</v>
      </c>
      <c r="Y160" s="108"/>
      <c r="Z160" s="112"/>
      <c r="AA160" s="125" t="s">
        <v>250</v>
      </c>
      <c r="AB160" s="125"/>
      <c r="AC160" s="125"/>
      <c r="AD160" s="125"/>
      <c r="AE160" s="125"/>
      <c r="AF160" s="125"/>
    </row>
    <row r="161" spans="1:32" s="135" customFormat="1" x14ac:dyDescent="0.25">
      <c r="A161" s="105" t="s">
        <v>131</v>
      </c>
      <c r="B161" s="108"/>
      <c r="C161" s="106">
        <v>41959</v>
      </c>
      <c r="D161" s="107"/>
      <c r="E161" s="108"/>
      <c r="F161" s="108"/>
      <c r="G161" s="109"/>
      <c r="H161" s="110"/>
      <c r="I161" s="108"/>
      <c r="J161" s="111" t="str">
        <f t="shared" si="125"/>
        <v/>
      </c>
      <c r="K161" s="112"/>
      <c r="L161" s="113" t="str">
        <f t="shared" si="126"/>
        <v/>
      </c>
      <c r="M161" s="111" t="str">
        <f t="shared" si="127"/>
        <v/>
      </c>
      <c r="N161" s="108"/>
      <c r="O161" s="113" t="str">
        <f t="shared" si="124"/>
        <v/>
      </c>
      <c r="P161" s="258"/>
      <c r="Q161" s="239"/>
      <c r="R161" s="107"/>
      <c r="S161" s="114"/>
      <c r="T161" s="113" t="str">
        <f t="shared" si="120"/>
        <v/>
      </c>
      <c r="U161" s="113" t="str">
        <f t="shared" si="121"/>
        <v/>
      </c>
      <c r="V161" s="113" t="str">
        <f t="shared" si="122"/>
        <v/>
      </c>
      <c r="W161" s="111" t="str">
        <f t="shared" si="123"/>
        <v/>
      </c>
      <c r="X161" s="231" t="s">
        <v>42</v>
      </c>
      <c r="Y161" s="108"/>
      <c r="Z161" s="112"/>
      <c r="AA161" s="115" t="s">
        <v>250</v>
      </c>
      <c r="AB161" s="115"/>
      <c r="AC161" s="115"/>
      <c r="AD161" s="115"/>
      <c r="AE161" s="115"/>
      <c r="AF161" s="115"/>
    </row>
    <row r="162" spans="1:32" s="135" customFormat="1" x14ac:dyDescent="0.25">
      <c r="A162" s="105" t="s">
        <v>128</v>
      </c>
      <c r="B162" s="108"/>
      <c r="C162" s="106">
        <v>41963</v>
      </c>
      <c r="D162" s="107"/>
      <c r="E162" s="108" t="s">
        <v>64</v>
      </c>
      <c r="F162" s="108"/>
      <c r="G162" s="109"/>
      <c r="H162" s="110"/>
      <c r="I162" s="108"/>
      <c r="J162" s="111" t="str">
        <f t="shared" si="125"/>
        <v/>
      </c>
      <c r="K162" s="112"/>
      <c r="L162" s="113" t="str">
        <f t="shared" si="126"/>
        <v/>
      </c>
      <c r="M162" s="111" t="str">
        <f t="shared" si="127"/>
        <v/>
      </c>
      <c r="N162" s="108"/>
      <c r="O162" s="113" t="str">
        <f t="shared" si="124"/>
        <v/>
      </c>
      <c r="P162" s="258"/>
      <c r="Q162" s="239"/>
      <c r="R162" s="107"/>
      <c r="S162" s="114"/>
      <c r="T162" s="113" t="str">
        <f t="shared" si="120"/>
        <v/>
      </c>
      <c r="U162" s="113" t="str">
        <f t="shared" si="121"/>
        <v/>
      </c>
      <c r="V162" s="113" t="str">
        <f t="shared" si="122"/>
        <v/>
      </c>
      <c r="W162" s="111" t="str">
        <f t="shared" si="123"/>
        <v/>
      </c>
      <c r="X162" s="231" t="s">
        <v>89</v>
      </c>
      <c r="Y162" s="108"/>
      <c r="Z162" s="112"/>
      <c r="AA162" s="115" t="s">
        <v>250</v>
      </c>
      <c r="AB162" s="115"/>
      <c r="AC162" s="115"/>
      <c r="AD162" s="115"/>
      <c r="AE162" s="115"/>
      <c r="AF162" s="115"/>
    </row>
    <row r="163" spans="1:32" s="135" customFormat="1" x14ac:dyDescent="0.25">
      <c r="A163" s="105" t="s">
        <v>138</v>
      </c>
      <c r="B163" s="108"/>
      <c r="C163" s="106">
        <v>41949</v>
      </c>
      <c r="D163" s="107"/>
      <c r="E163" s="108" t="s">
        <v>95</v>
      </c>
      <c r="F163" s="108"/>
      <c r="G163" s="109" t="s">
        <v>95</v>
      </c>
      <c r="H163" s="110"/>
      <c r="I163" s="108"/>
      <c r="J163" s="111" t="str">
        <f t="shared" si="125"/>
        <v/>
      </c>
      <c r="K163" s="112"/>
      <c r="L163" s="113" t="str">
        <f t="shared" si="126"/>
        <v/>
      </c>
      <c r="M163" s="111" t="str">
        <f t="shared" si="127"/>
        <v/>
      </c>
      <c r="N163" s="108"/>
      <c r="O163" s="113" t="str">
        <f t="shared" si="124"/>
        <v/>
      </c>
      <c r="P163" s="258"/>
      <c r="Q163" s="239"/>
      <c r="R163" s="107"/>
      <c r="S163" s="114"/>
      <c r="T163" s="113" t="str">
        <f t="shared" si="120"/>
        <v/>
      </c>
      <c r="U163" s="113" t="str">
        <f t="shared" si="121"/>
        <v/>
      </c>
      <c r="V163" s="113" t="str">
        <f t="shared" si="122"/>
        <v/>
      </c>
      <c r="W163" s="111" t="str">
        <f t="shared" si="123"/>
        <v/>
      </c>
      <c r="X163" s="231" t="s">
        <v>89</v>
      </c>
      <c r="Y163" s="108"/>
      <c r="Z163" s="112"/>
      <c r="AA163" s="115" t="s">
        <v>250</v>
      </c>
      <c r="AB163" s="115"/>
      <c r="AC163" s="115"/>
      <c r="AD163" s="115"/>
      <c r="AE163" s="115"/>
      <c r="AF163" s="115"/>
    </row>
    <row r="164" spans="1:32" s="115" customFormat="1" x14ac:dyDescent="0.25">
      <c r="A164" s="105" t="s">
        <v>209</v>
      </c>
      <c r="B164" s="108"/>
      <c r="C164" s="106">
        <v>41947</v>
      </c>
      <c r="D164" s="107">
        <v>41929</v>
      </c>
      <c r="E164" s="110" t="s">
        <v>79</v>
      </c>
      <c r="F164" s="108">
        <v>41947</v>
      </c>
      <c r="G164" s="109" t="s">
        <v>38</v>
      </c>
      <c r="H164" s="110" t="s">
        <v>158</v>
      </c>
      <c r="I164" s="108"/>
      <c r="J164" s="111" t="str">
        <f>IF(I164*C164&gt;0,I164-C164, "")</f>
        <v/>
      </c>
      <c r="K164" s="112">
        <v>42024</v>
      </c>
      <c r="L164" s="113" t="str">
        <f>IF(K164*I164&gt;0,K164-I164, "")</f>
        <v/>
      </c>
      <c r="M164" s="111">
        <f>IF(K164*C164&gt;0,K164-C164,"" )</f>
        <v>77</v>
      </c>
      <c r="N164" s="108"/>
      <c r="O164" s="113" t="str">
        <f>IF(N164*K164&gt;0,N164-K164,"" )</f>
        <v/>
      </c>
      <c r="P164" s="258"/>
      <c r="Q164" s="270"/>
      <c r="R164" s="107"/>
      <c r="S164" s="114"/>
      <c r="T164" s="113" t="str">
        <f>IF(Y164&lt;&gt;"X",IF(($S164*C164&gt;0),($S164-C164)/7,""),"x")</f>
        <v/>
      </c>
      <c r="U164" s="113" t="str">
        <f>IF($S164*K164&gt;0,($S164-K164)/7,"" )</f>
        <v/>
      </c>
      <c r="V164" s="113" t="str">
        <f>IF($S164*N164&gt;0,($S164-N164)/7,"" )</f>
        <v/>
      </c>
      <c r="W164" s="111" t="str">
        <f>IF($S164*R164&gt;0,($S164-R164)/7, "")</f>
        <v/>
      </c>
      <c r="X164" s="231" t="s">
        <v>42</v>
      </c>
      <c r="Y164" s="108"/>
      <c r="Z164" s="112"/>
    </row>
    <row r="165" spans="1:32" s="115" customFormat="1" x14ac:dyDescent="0.25">
      <c r="A165" s="105" t="s">
        <v>234</v>
      </c>
      <c r="B165" s="108"/>
      <c r="C165" s="106">
        <v>41956</v>
      </c>
      <c r="D165" s="107"/>
      <c r="E165" s="108" t="s">
        <v>38</v>
      </c>
      <c r="F165" s="108"/>
      <c r="G165" s="109" t="s">
        <v>38</v>
      </c>
      <c r="H165" s="110">
        <v>68098</v>
      </c>
      <c r="I165" s="108">
        <v>41985</v>
      </c>
      <c r="J165" s="111">
        <f>IF(I165*C165&gt;0,I165-C165, "")</f>
        <v>29</v>
      </c>
      <c r="K165" s="112">
        <v>42017</v>
      </c>
      <c r="L165" s="113">
        <f>IF(K165*I165&gt;0,K165-I165, "")</f>
        <v>32</v>
      </c>
      <c r="M165" s="111">
        <f>IF(K165*C165&gt;0,K165-C165,"" )</f>
        <v>61</v>
      </c>
      <c r="N165" s="108"/>
      <c r="O165" s="113" t="str">
        <f>IF(N165*K165&gt;0,N165-K165,"" )</f>
        <v/>
      </c>
      <c r="P165" s="276"/>
      <c r="Q165" s="277"/>
      <c r="R165" s="107"/>
      <c r="S165" s="114"/>
      <c r="T165" s="113" t="str">
        <f>IF(Y165&lt;&gt;"X",IF(($S165*C165&gt;0),($S165-C165)/7,""),"x")</f>
        <v/>
      </c>
      <c r="U165" s="113" t="str">
        <f>IF($S165*K165&gt;0,($S165-K165)/7,"" )</f>
        <v/>
      </c>
      <c r="V165" s="113" t="str">
        <f>IF($S165*N165&gt;0,($S165-N165)/7,"" )</f>
        <v/>
      </c>
      <c r="W165" s="111" t="str">
        <f>IF($S165*R165&gt;0,($S165-R165)/7, "")</f>
        <v/>
      </c>
      <c r="X165" s="231" t="s">
        <v>42</v>
      </c>
      <c r="Y165" s="108"/>
      <c r="Z165" s="112"/>
      <c r="AA165" s="115" t="s">
        <v>252</v>
      </c>
    </row>
    <row r="166" spans="1:32" s="135" customFormat="1" x14ac:dyDescent="0.25">
      <c r="A166" s="105" t="s">
        <v>147</v>
      </c>
      <c r="B166" s="108"/>
      <c r="C166" s="106">
        <v>41978</v>
      </c>
      <c r="D166" s="107"/>
      <c r="E166" s="108" t="s">
        <v>95</v>
      </c>
      <c r="F166" s="108"/>
      <c r="G166" s="109" t="s">
        <v>95</v>
      </c>
      <c r="H166" s="110"/>
      <c r="I166" s="108"/>
      <c r="J166" s="111" t="str">
        <f t="shared" si="125"/>
        <v/>
      </c>
      <c r="K166" s="112"/>
      <c r="L166" s="113" t="str">
        <f t="shared" si="126"/>
        <v/>
      </c>
      <c r="M166" s="111" t="str">
        <f t="shared" si="127"/>
        <v/>
      </c>
      <c r="N166" s="108"/>
      <c r="O166" s="113" t="str">
        <f t="shared" si="124"/>
        <v/>
      </c>
      <c r="P166" s="258"/>
      <c r="Q166" s="239"/>
      <c r="R166" s="107"/>
      <c r="S166" s="114"/>
      <c r="T166" s="113" t="str">
        <f t="shared" si="120"/>
        <v/>
      </c>
      <c r="U166" s="113" t="str">
        <f t="shared" si="121"/>
        <v/>
      </c>
      <c r="V166" s="113" t="str">
        <f t="shared" si="122"/>
        <v/>
      </c>
      <c r="W166" s="111" t="str">
        <f t="shared" si="123"/>
        <v/>
      </c>
      <c r="X166" s="231" t="s">
        <v>89</v>
      </c>
      <c r="Y166" s="108"/>
      <c r="Z166" s="112"/>
      <c r="AA166" s="115" t="s">
        <v>305</v>
      </c>
      <c r="AB166" s="115"/>
      <c r="AC166" s="115"/>
      <c r="AD166" s="115"/>
      <c r="AE166" s="115"/>
      <c r="AF166" s="115"/>
    </row>
    <row r="167" spans="1:32" s="135" customFormat="1" x14ac:dyDescent="0.25">
      <c r="A167" s="105" t="s">
        <v>74</v>
      </c>
      <c r="B167" s="137"/>
      <c r="C167" s="106">
        <v>41795</v>
      </c>
      <c r="D167" s="107"/>
      <c r="E167" s="110"/>
      <c r="F167" s="108"/>
      <c r="G167" s="138"/>
      <c r="H167" s="110"/>
      <c r="I167" s="108"/>
      <c r="J167" s="111" t="str">
        <f t="shared" si="125"/>
        <v/>
      </c>
      <c r="K167" s="112"/>
      <c r="L167" s="113" t="str">
        <f t="shared" si="126"/>
        <v/>
      </c>
      <c r="M167" s="111" t="str">
        <f t="shared" si="127"/>
        <v/>
      </c>
      <c r="N167" s="108"/>
      <c r="O167" s="113" t="str">
        <f t="shared" si="124"/>
        <v/>
      </c>
      <c r="P167" s="258"/>
      <c r="Q167" s="239"/>
      <c r="R167" s="107"/>
      <c r="S167" s="108">
        <v>41912</v>
      </c>
      <c r="T167" s="113">
        <f t="shared" si="120"/>
        <v>16.714285714285715</v>
      </c>
      <c r="U167" s="113" t="str">
        <f t="shared" si="121"/>
        <v/>
      </c>
      <c r="V167" s="113" t="str">
        <f t="shared" si="122"/>
        <v/>
      </c>
      <c r="W167" s="111" t="str">
        <f t="shared" si="123"/>
        <v/>
      </c>
      <c r="X167" s="232" t="s">
        <v>75</v>
      </c>
      <c r="Y167" s="137"/>
      <c r="Z167" s="115"/>
      <c r="AA167" s="115"/>
      <c r="AB167" s="115"/>
      <c r="AC167" s="115"/>
      <c r="AD167" s="115"/>
      <c r="AE167" s="115"/>
      <c r="AF167" s="115"/>
    </row>
    <row r="168" spans="1:32" s="135" customFormat="1" x14ac:dyDescent="0.25">
      <c r="A168" s="126" t="s">
        <v>6</v>
      </c>
      <c r="B168" s="139"/>
      <c r="C168" s="140">
        <v>41836</v>
      </c>
      <c r="D168" s="141"/>
      <c r="E168" s="110"/>
      <c r="F168" s="114"/>
      <c r="G168" s="138"/>
      <c r="H168" s="110"/>
      <c r="I168" s="108"/>
      <c r="J168" s="111" t="str">
        <f t="shared" si="125"/>
        <v/>
      </c>
      <c r="K168" s="142">
        <v>41895</v>
      </c>
      <c r="L168" s="113" t="str">
        <f t="shared" si="126"/>
        <v/>
      </c>
      <c r="M168" s="111">
        <f t="shared" si="127"/>
        <v>59</v>
      </c>
      <c r="N168" s="114">
        <v>41900</v>
      </c>
      <c r="O168" s="113">
        <f>IF(N168*K168&gt;0,N168-K168,"" )</f>
        <v>5</v>
      </c>
      <c r="P168" s="258"/>
      <c r="Q168" s="239"/>
      <c r="R168" s="107"/>
      <c r="S168" s="114">
        <v>41909</v>
      </c>
      <c r="T168" s="113">
        <f t="shared" si="120"/>
        <v>10.428571428571429</v>
      </c>
      <c r="U168" s="113">
        <f t="shared" si="121"/>
        <v>2</v>
      </c>
      <c r="V168" s="113">
        <f t="shared" si="122"/>
        <v>1.2857142857142858</v>
      </c>
      <c r="W168" s="111" t="str">
        <f t="shared" si="123"/>
        <v/>
      </c>
      <c r="X168" s="233" t="s">
        <v>7</v>
      </c>
      <c r="Y168" s="212"/>
      <c r="Z168" s="143"/>
      <c r="AA168" s="115"/>
      <c r="AB168" s="115"/>
      <c r="AC168" s="115"/>
      <c r="AD168" s="115"/>
      <c r="AE168" s="115"/>
      <c r="AF168" s="115"/>
    </row>
    <row r="169" spans="1:32" s="135" customFormat="1" x14ac:dyDescent="0.25">
      <c r="A169" s="105" t="s">
        <v>114</v>
      </c>
      <c r="B169" s="201"/>
      <c r="C169" s="106">
        <v>41872</v>
      </c>
      <c r="D169" s="107"/>
      <c r="E169" s="110"/>
      <c r="F169" s="108"/>
      <c r="G169" s="109" t="s">
        <v>8</v>
      </c>
      <c r="H169" s="110"/>
      <c r="I169" s="108"/>
      <c r="J169" s="111" t="str">
        <f t="shared" si="125"/>
        <v/>
      </c>
      <c r="K169" s="112"/>
      <c r="L169" s="113" t="str">
        <f t="shared" si="126"/>
        <v/>
      </c>
      <c r="M169" s="111" t="str">
        <f t="shared" si="127"/>
        <v/>
      </c>
      <c r="N169" s="108"/>
      <c r="O169" s="113">
        <f>IF(N169*K169&gt;0,N169-K169, )</f>
        <v>0</v>
      </c>
      <c r="P169" s="258"/>
      <c r="Q169" s="239"/>
      <c r="R169" s="107"/>
      <c r="S169" s="114"/>
      <c r="T169" s="113" t="str">
        <f t="shared" si="120"/>
        <v/>
      </c>
      <c r="U169" s="113">
        <f>IF($S169*K169&gt;0,($S169-K169)/7, )</f>
        <v>0</v>
      </c>
      <c r="V169" s="113" t="str">
        <f t="shared" si="122"/>
        <v/>
      </c>
      <c r="W169" s="111" t="str">
        <f t="shared" si="123"/>
        <v/>
      </c>
      <c r="X169" s="234" t="s">
        <v>94</v>
      </c>
      <c r="Y169" s="201"/>
      <c r="Z169" s="202"/>
      <c r="AA169" s="115"/>
      <c r="AB169" s="115"/>
      <c r="AC169" s="115"/>
      <c r="AD169" s="115"/>
      <c r="AE169" s="115"/>
      <c r="AF169" s="115"/>
    </row>
    <row r="170" spans="1:32" s="115" customFormat="1" x14ac:dyDescent="0.25">
      <c r="A170" s="105" t="s">
        <v>141</v>
      </c>
      <c r="B170" s="108"/>
      <c r="C170" s="106">
        <v>41969</v>
      </c>
      <c r="D170" s="107"/>
      <c r="E170" s="108" t="s">
        <v>88</v>
      </c>
      <c r="F170" s="108"/>
      <c r="G170" s="109" t="s">
        <v>308</v>
      </c>
      <c r="H170" s="110"/>
      <c r="I170" s="108"/>
      <c r="J170" s="111" t="str">
        <f>IF(I170*C170&gt;0,I170-C170, "")</f>
        <v/>
      </c>
      <c r="K170" s="112"/>
      <c r="L170" s="113" t="str">
        <f>IF(K170*I170&gt;0,K170-I170, "")</f>
        <v/>
      </c>
      <c r="M170" s="111" t="str">
        <f>IF(K170*C170&gt;0,K170-C170,"" )</f>
        <v/>
      </c>
      <c r="N170" s="108"/>
      <c r="O170" s="113" t="str">
        <f>IF(N170*K170&gt;0,N170-K170,"" )</f>
        <v/>
      </c>
      <c r="P170" s="258"/>
      <c r="Q170" s="270"/>
      <c r="R170" s="107"/>
      <c r="S170" s="114"/>
      <c r="T170" s="113" t="str">
        <f>IF(Y170&lt;&gt;"X",IF(($S170*C170&gt;0),($S170-C170)/7,""),"x")</f>
        <v/>
      </c>
      <c r="U170" s="113" t="str">
        <f>IF($S170*K170&gt;0,($S170-K170)/7,"" )</f>
        <v/>
      </c>
      <c r="V170" s="113" t="str">
        <f>IF($S170*N170&gt;0,($S170-N170)/7,"" )</f>
        <v/>
      </c>
      <c r="W170" s="111" t="str">
        <f>IF($S170*R170&gt;0,($S170-R170)/7, "")</f>
        <v/>
      </c>
      <c r="X170" s="231" t="s">
        <v>89</v>
      </c>
      <c r="Y170" s="108"/>
      <c r="Z170" s="112"/>
    </row>
    <row r="171" spans="1:32" s="115" customFormat="1" ht="15" customHeight="1" x14ac:dyDescent="0.25">
      <c r="A171" s="105" t="s">
        <v>140</v>
      </c>
      <c r="B171" s="108"/>
      <c r="C171" s="106">
        <v>41947</v>
      </c>
      <c r="D171" s="107"/>
      <c r="E171" s="108" t="s">
        <v>79</v>
      </c>
      <c r="F171" s="108">
        <v>41947</v>
      </c>
      <c r="G171" s="109" t="s">
        <v>79</v>
      </c>
      <c r="H171" s="110"/>
      <c r="I171" s="108"/>
      <c r="J171" s="111" t="str">
        <f>IF(I171*C171&gt;0,I171-C171, "")</f>
        <v/>
      </c>
      <c r="K171" s="112">
        <v>42021</v>
      </c>
      <c r="L171" s="113" t="str">
        <f>IF(K171*I171&gt;0,K171-I171, "")</f>
        <v/>
      </c>
      <c r="M171" s="111">
        <f>IF(K171*C171&gt;0,K171-C171,"" )</f>
        <v>74</v>
      </c>
      <c r="N171" s="108"/>
      <c r="O171" s="113" t="str">
        <f>IF(N171*K171&gt;0,N171-K171,"" )</f>
        <v/>
      </c>
      <c r="P171" s="258"/>
      <c r="Q171" s="270"/>
      <c r="R171" s="107"/>
      <c r="S171" s="114"/>
      <c r="T171" s="113" t="str">
        <f>IF(Y171&lt;&gt;"X",IF(($S171*C171&gt;0),($S171-C171)/7,""),"x")</f>
        <v/>
      </c>
      <c r="U171" s="113" t="str">
        <f>IF($S171*K171&gt;0,($S171-K171)/7,"" )</f>
        <v/>
      </c>
      <c r="V171" s="113" t="str">
        <f>IF($S171*N171&gt;0,($S171-N171)/7,"" )</f>
        <v/>
      </c>
      <c r="W171" s="111" t="str">
        <f>IF($S171*R171&gt;0,($S171-R171)/7, "")</f>
        <v/>
      </c>
      <c r="X171" s="231" t="s">
        <v>42</v>
      </c>
      <c r="Y171" s="108"/>
      <c r="Z171" s="112"/>
    </row>
    <row r="172" spans="1:32" x14ac:dyDescent="0.25">
      <c r="A172" s="202"/>
      <c r="B172" s="201"/>
      <c r="C172" s="203"/>
      <c r="D172" s="204"/>
      <c r="E172" s="205"/>
      <c r="F172" s="206"/>
      <c r="G172" s="210"/>
      <c r="H172" s="205"/>
      <c r="I172" s="207"/>
      <c r="J172" s="208"/>
      <c r="K172" s="209"/>
      <c r="L172" s="205"/>
      <c r="M172" s="208"/>
      <c r="N172" s="206"/>
      <c r="O172" s="249"/>
      <c r="P172" s="204"/>
      <c r="Q172" s="244"/>
      <c r="R172" s="204"/>
      <c r="S172" s="211"/>
      <c r="T172" s="202"/>
      <c r="U172" s="202"/>
      <c r="V172" s="202"/>
      <c r="W172" s="111" t="str">
        <f t="shared" si="123"/>
        <v/>
      </c>
      <c r="X172" s="234"/>
      <c r="Y172" s="201"/>
      <c r="Z172" s="202"/>
      <c r="AA172" s="202"/>
      <c r="AB172" s="202"/>
      <c r="AC172" s="202"/>
      <c r="AD172" s="202"/>
      <c r="AE172" s="202"/>
      <c r="AF172" s="202"/>
    </row>
    <row r="173" spans="1:32" x14ac:dyDescent="0.25">
      <c r="C173" s="60"/>
      <c r="D173" s="52"/>
      <c r="E173" s="10"/>
      <c r="F173" s="44"/>
      <c r="G173" s="89"/>
      <c r="H173" s="10"/>
      <c r="I173" s="39"/>
      <c r="J173" s="83"/>
      <c r="K173" s="3"/>
      <c r="L173" s="10"/>
      <c r="M173" s="83"/>
      <c r="N173" s="44"/>
      <c r="O173" s="250"/>
      <c r="P173" s="52"/>
      <c r="Q173" s="244"/>
      <c r="R173" s="52"/>
    </row>
    <row r="174" spans="1:32" x14ac:dyDescent="0.25">
      <c r="G174" s="63"/>
    </row>
    <row r="175" spans="1:32" x14ac:dyDescent="0.25">
      <c r="G175" s="63"/>
    </row>
    <row r="176" spans="1:32" x14ac:dyDescent="0.25">
      <c r="G176" s="63"/>
    </row>
    <row r="177" spans="7:7" x14ac:dyDescent="0.25">
      <c r="G177" s="63"/>
    </row>
  </sheetData>
  <mergeCells count="1">
    <mergeCell ref="T1:W1"/>
  </mergeCells>
  <phoneticPr fontId="0" type="noConversion"/>
  <conditionalFormatting sqref="N30 L6:M7 T7:W7 J76 L76:M76 J74 L74:M74 O74 L67:M72 J67:J72 T67:W69 W64:W65 O3:Q7 O64:O72 Q91 W16 W172 P87 W22:W27 W157:W161 O165:P165 O158:Q164 W99:W101 O102:O105 O106:Q156 O85 J100:J156 L100:M156 T100:W156 W18:W20 W59 J60:J63 L60:M63 T60:W63 T25:W27 L25:M27 J26:J27 O84:Q84 J41:J42 L41:M42 T41:W42 O41:Q42 O16:Q27 O98:Q101 T98:W98 L98:M98 J98 O166:Q171 J158:J171 L158:M171 T158:W171 W89 P89:Q89 O90:Q90 O93:Q96 O91 J90:J91 L90:M91 T90:W91 T93:W96 L93:M96 J93:J96 O62:P63 O59:O61 Q82 J58 L58:M58 T58:W58 O58:Q58 P71:P78 W75:W78 O78:O82 O86:P86 J78:J82 J84:J86 L78:M82 L84:M86 T78:W82 T84:W86 J54:J56 L54:M56 T54:W56 W53 O29:Q39 J29:J39 L29:M39 T29:W39 L44:M50 J44:J50 T44:W50 O44:Q50 O52:Q56 T52:W52 J52 L52:M52">
    <cfRule type="cellIs" dxfId="151" priority="213" operator="equal">
      <formula>0</formula>
    </cfRule>
  </conditionalFormatting>
  <conditionalFormatting sqref="R6">
    <cfRule type="cellIs" dxfId="150" priority="195" operator="equal">
      <formula>0</formula>
    </cfRule>
  </conditionalFormatting>
  <conditionalFormatting sqref="T6">
    <cfRule type="cellIs" dxfId="149" priority="193" operator="equal">
      <formula>0</formula>
    </cfRule>
  </conditionalFormatting>
  <conditionalFormatting sqref="U6">
    <cfRule type="cellIs" dxfId="148" priority="192" operator="equal">
      <formula>0</formula>
    </cfRule>
  </conditionalFormatting>
  <conditionalFormatting sqref="V6">
    <cfRule type="cellIs" dxfId="147" priority="191" operator="equal">
      <formula>0</formula>
    </cfRule>
  </conditionalFormatting>
  <conditionalFormatting sqref="W6">
    <cfRule type="cellIs" dxfId="146" priority="190" operator="equal">
      <formula>0</formula>
    </cfRule>
  </conditionalFormatting>
  <conditionalFormatting sqref="J6">
    <cfRule type="cellIs" dxfId="145" priority="187" operator="equal">
      <formula>0</formula>
    </cfRule>
  </conditionalFormatting>
  <conditionalFormatting sqref="J75 T75:W75 L75:M75 O75">
    <cfRule type="cellIs" dxfId="144" priority="186" operator="equal">
      <formula>0</formula>
    </cfRule>
  </conditionalFormatting>
  <conditionalFormatting sqref="O77">
    <cfRule type="cellIs" dxfId="143" priority="185" operator="equal">
      <formula>0</formula>
    </cfRule>
  </conditionalFormatting>
  <conditionalFormatting sqref="M77">
    <cfRule type="cellIs" dxfId="142" priority="184" operator="equal">
      <formula>0</formula>
    </cfRule>
  </conditionalFormatting>
  <conditionalFormatting sqref="J77">
    <cfRule type="cellIs" dxfId="141" priority="183" operator="equal">
      <formula>0</formula>
    </cfRule>
  </conditionalFormatting>
  <conditionalFormatting sqref="L77">
    <cfRule type="cellIs" dxfId="140" priority="182" operator="equal">
      <formula>0</formula>
    </cfRule>
  </conditionalFormatting>
  <conditionalFormatting sqref="T24:W24 J24 L24:M24">
    <cfRule type="cellIs" dxfId="139" priority="181" operator="equal">
      <formula>0</formula>
    </cfRule>
  </conditionalFormatting>
  <conditionalFormatting sqref="L89:M89 J89">
    <cfRule type="cellIs" dxfId="138" priority="180" operator="equal">
      <formula>0</formula>
    </cfRule>
  </conditionalFormatting>
  <conditionalFormatting sqref="T19:W19 J19 L19:M19 L23:M23 T23:W23">
    <cfRule type="cellIs" dxfId="137" priority="179" operator="equal">
      <formula>0</formula>
    </cfRule>
  </conditionalFormatting>
  <conditionalFormatting sqref="T16:W16 J16 L16:M16">
    <cfRule type="cellIs" dxfId="136" priority="178" operator="equal">
      <formula>0</formula>
    </cfRule>
  </conditionalFormatting>
  <conditionalFormatting sqref="J22 T22:W22 L22:M22">
    <cfRule type="cellIs" dxfId="135" priority="177" operator="equal">
      <formula>0</formula>
    </cfRule>
  </conditionalFormatting>
  <conditionalFormatting sqref="O89">
    <cfRule type="cellIs" dxfId="134" priority="176" operator="equal">
      <formula>0</formula>
    </cfRule>
  </conditionalFormatting>
  <conditionalFormatting sqref="T89:W89">
    <cfRule type="cellIs" dxfId="133" priority="175" operator="equal">
      <formula>0</formula>
    </cfRule>
  </conditionalFormatting>
  <conditionalFormatting sqref="T99:W99 J99 L99:M99">
    <cfRule type="cellIs" dxfId="132" priority="174" operator="equal">
      <formula>0</formula>
    </cfRule>
  </conditionalFormatting>
  <conditionalFormatting sqref="T77:W77">
    <cfRule type="cellIs" dxfId="131" priority="171" operator="equal">
      <formula>0</formula>
    </cfRule>
  </conditionalFormatting>
  <conditionalFormatting sqref="T76:W76 O76">
    <cfRule type="cellIs" dxfId="130" priority="170" operator="equal">
      <formula>0</formula>
    </cfRule>
  </conditionalFormatting>
  <conditionalFormatting sqref="L59:M59 J59 T59:W59">
    <cfRule type="cellIs" dxfId="129" priority="167" operator="equal">
      <formula>0</formula>
    </cfRule>
  </conditionalFormatting>
  <conditionalFormatting sqref="T20:W20 J20 L20:M20">
    <cfRule type="cellIs" dxfId="128" priority="166" operator="equal">
      <formula>0</formula>
    </cfRule>
  </conditionalFormatting>
  <conditionalFormatting sqref="T18:W18 J18 L18:M18">
    <cfRule type="cellIs" dxfId="127" priority="165" operator="equal">
      <formula>0</formula>
    </cfRule>
  </conditionalFormatting>
  <conditionalFormatting sqref="J64 T64:W64 L64:M64">
    <cfRule type="cellIs" dxfId="126" priority="164" operator="equal">
      <formula>0</formula>
    </cfRule>
  </conditionalFormatting>
  <conditionalFormatting sqref="L53:M53 T53:W53 J53">
    <cfRule type="cellIs" dxfId="125" priority="159" operator="equal">
      <formula>0</formula>
    </cfRule>
  </conditionalFormatting>
  <conditionalFormatting sqref="J65 T65:W65 L65:M65">
    <cfRule type="cellIs" dxfId="124" priority="158" operator="equal">
      <formula>0</formula>
    </cfRule>
  </conditionalFormatting>
  <conditionalFormatting sqref="J73 L73:M73 O73">
    <cfRule type="cellIs" dxfId="123" priority="157" operator="equal">
      <formula>0</formula>
    </cfRule>
  </conditionalFormatting>
  <conditionalFormatting sqref="J5">
    <cfRule type="cellIs" dxfId="122" priority="156" operator="equal">
      <formula>0</formula>
    </cfRule>
  </conditionalFormatting>
  <conditionalFormatting sqref="J4">
    <cfRule type="cellIs" dxfId="121" priority="155" operator="equal">
      <formula>0</formula>
    </cfRule>
  </conditionalFormatting>
  <conditionalFormatting sqref="J3">
    <cfRule type="cellIs" dxfId="120" priority="154" operator="equal">
      <formula>0</formula>
    </cfRule>
  </conditionalFormatting>
  <conditionalFormatting sqref="L4">
    <cfRule type="cellIs" dxfId="119" priority="152" operator="equal">
      <formula>0</formula>
    </cfRule>
  </conditionalFormatting>
  <conditionalFormatting sqref="L3">
    <cfRule type="cellIs" dxfId="118" priority="151" operator="equal">
      <formula>0</formula>
    </cfRule>
  </conditionalFormatting>
  <conditionalFormatting sqref="L5">
    <cfRule type="cellIs" dxfId="117" priority="150" operator="equal">
      <formula>0</formula>
    </cfRule>
  </conditionalFormatting>
  <conditionalFormatting sqref="M4">
    <cfRule type="cellIs" dxfId="116" priority="149" operator="equal">
      <formula>0</formula>
    </cfRule>
  </conditionalFormatting>
  <conditionalFormatting sqref="M3">
    <cfRule type="cellIs" dxfId="115" priority="148" operator="equal">
      <formula>0</formula>
    </cfRule>
  </conditionalFormatting>
  <conditionalFormatting sqref="M5">
    <cfRule type="cellIs" dxfId="114" priority="147" operator="equal">
      <formula>0</formula>
    </cfRule>
  </conditionalFormatting>
  <conditionalFormatting sqref="T4">
    <cfRule type="cellIs" dxfId="113" priority="143" operator="equal">
      <formula>0</formula>
    </cfRule>
  </conditionalFormatting>
  <conditionalFormatting sqref="T3">
    <cfRule type="cellIs" dxfId="112" priority="142" operator="equal">
      <formula>0</formula>
    </cfRule>
  </conditionalFormatting>
  <conditionalFormatting sqref="T5">
    <cfRule type="cellIs" dxfId="111" priority="141" operator="equal">
      <formula>0</formula>
    </cfRule>
  </conditionalFormatting>
  <conditionalFormatting sqref="U4">
    <cfRule type="cellIs" dxfId="110" priority="140" operator="equal">
      <formula>0</formula>
    </cfRule>
  </conditionalFormatting>
  <conditionalFormatting sqref="U3">
    <cfRule type="cellIs" dxfId="109" priority="139" operator="equal">
      <formula>0</formula>
    </cfRule>
  </conditionalFormatting>
  <conditionalFormatting sqref="U5">
    <cfRule type="cellIs" dxfId="108" priority="138" operator="equal">
      <formula>0</formula>
    </cfRule>
  </conditionalFormatting>
  <conditionalFormatting sqref="V4">
    <cfRule type="cellIs" dxfId="107" priority="137" operator="equal">
      <formula>0</formula>
    </cfRule>
  </conditionalFormatting>
  <conditionalFormatting sqref="V3">
    <cfRule type="cellIs" dxfId="106" priority="136" operator="equal">
      <formula>0</formula>
    </cfRule>
  </conditionalFormatting>
  <conditionalFormatting sqref="V5">
    <cfRule type="cellIs" dxfId="105" priority="135" operator="equal">
      <formula>0</formula>
    </cfRule>
  </conditionalFormatting>
  <conditionalFormatting sqref="W3">
    <cfRule type="cellIs" dxfId="104" priority="133" operator="equal">
      <formula>0</formula>
    </cfRule>
  </conditionalFormatting>
  <conditionalFormatting sqref="W5">
    <cfRule type="cellIs" dxfId="103" priority="132" operator="equal">
      <formula>0</formula>
    </cfRule>
  </conditionalFormatting>
  <conditionalFormatting sqref="J3:W6">
    <cfRule type="containsErrors" dxfId="102" priority="126">
      <formula>ISERROR(J3)</formula>
    </cfRule>
  </conditionalFormatting>
  <conditionalFormatting sqref="W17">
    <cfRule type="cellIs" dxfId="101" priority="125" operator="equal">
      <formula>0</formula>
    </cfRule>
  </conditionalFormatting>
  <conditionalFormatting sqref="T17:W17 J17 L17:M17">
    <cfRule type="cellIs" dxfId="100" priority="124" operator="equal">
      <formula>0</formula>
    </cfRule>
  </conditionalFormatting>
  <conditionalFormatting sqref="W21">
    <cfRule type="cellIs" dxfId="99" priority="123" operator="equal">
      <formula>0</formula>
    </cfRule>
  </conditionalFormatting>
  <conditionalFormatting sqref="L21:M21 T21:W21">
    <cfRule type="cellIs" dxfId="98" priority="122" operator="equal">
      <formula>0</formula>
    </cfRule>
  </conditionalFormatting>
  <conditionalFormatting sqref="T87:W87 J87 L87:M87">
    <cfRule type="cellIs" dxfId="97" priority="121" operator="equal">
      <formula>0</formula>
    </cfRule>
  </conditionalFormatting>
  <conditionalFormatting sqref="W66">
    <cfRule type="cellIs" dxfId="96" priority="120" operator="equal">
      <formula>0</formula>
    </cfRule>
  </conditionalFormatting>
  <conditionalFormatting sqref="J66 T66:W66 L66:M66">
    <cfRule type="cellIs" dxfId="95" priority="119" operator="equal">
      <formula>0</formula>
    </cfRule>
  </conditionalFormatting>
  <conditionalFormatting sqref="P71:P78 P69">
    <cfRule type="cellIs" dxfId="94" priority="114" operator="equal">
      <formula>0</formula>
    </cfRule>
  </conditionalFormatting>
  <conditionalFormatting sqref="P85:Q85 Q102:Q103">
    <cfRule type="cellIs" dxfId="93" priority="113" operator="equal">
      <formula>0</formula>
    </cfRule>
  </conditionalFormatting>
  <conditionalFormatting sqref="P87 P69">
    <cfRule type="cellIs" dxfId="92" priority="111" operator="equal">
      <formula>0</formula>
    </cfRule>
  </conditionalFormatting>
  <conditionalFormatting sqref="P91">
    <cfRule type="cellIs" dxfId="91" priority="109" operator="equal">
      <formula>0</formula>
    </cfRule>
  </conditionalFormatting>
  <conditionalFormatting sqref="Q102:Q103">
    <cfRule type="cellIs" dxfId="90" priority="108" operator="equal">
      <formula>0</formula>
    </cfRule>
  </conditionalFormatting>
  <conditionalFormatting sqref="Q91">
    <cfRule type="cellIs" dxfId="89" priority="107" operator="equal">
      <formula>0</formula>
    </cfRule>
  </conditionalFormatting>
  <conditionalFormatting sqref="Q90">
    <cfRule type="cellIs" dxfId="88" priority="106" operator="equal">
      <formula>0</formula>
    </cfRule>
  </conditionalFormatting>
  <conditionalFormatting sqref="Q89">
    <cfRule type="cellIs" dxfId="87" priority="104" operator="equal">
      <formula>0</formula>
    </cfRule>
  </conditionalFormatting>
  <conditionalFormatting sqref="Q86">
    <cfRule type="cellIs" dxfId="86" priority="103" operator="equal">
      <formula>0</formula>
    </cfRule>
  </conditionalFormatting>
  <conditionalFormatting sqref="P104:Q104">
    <cfRule type="cellIs" dxfId="85" priority="102" operator="equal">
      <formula>0</formula>
    </cfRule>
  </conditionalFormatting>
  <conditionalFormatting sqref="P102:P103">
    <cfRule type="cellIs" dxfId="84" priority="101" operator="equal">
      <formula>0</formula>
    </cfRule>
  </conditionalFormatting>
  <conditionalFormatting sqref="P67:P68">
    <cfRule type="cellIs" dxfId="83" priority="97" operator="equal">
      <formula>0</formula>
    </cfRule>
  </conditionalFormatting>
  <conditionalFormatting sqref="P67:P68">
    <cfRule type="cellIs" dxfId="82" priority="96" operator="equal">
      <formula>0</formula>
    </cfRule>
  </conditionalFormatting>
  <conditionalFormatting sqref="Q67:Q68">
    <cfRule type="cellIs" dxfId="81" priority="95" operator="equal">
      <formula>0</formula>
    </cfRule>
  </conditionalFormatting>
  <conditionalFormatting sqref="P70">
    <cfRule type="cellIs" dxfId="80" priority="94" operator="equal">
      <formula>0</formula>
    </cfRule>
  </conditionalFormatting>
  <conditionalFormatting sqref="P70">
    <cfRule type="cellIs" dxfId="79" priority="93" operator="equal">
      <formula>0</formula>
    </cfRule>
  </conditionalFormatting>
  <conditionalFormatting sqref="W51 O51:Q51">
    <cfRule type="cellIs" dxfId="77" priority="91" operator="equal">
      <formula>0</formula>
    </cfRule>
  </conditionalFormatting>
  <conditionalFormatting sqref="L51:M51 T51:W51 J51">
    <cfRule type="cellIs" dxfId="76" priority="90" operator="equal">
      <formula>0</formula>
    </cfRule>
  </conditionalFormatting>
  <conditionalFormatting sqref="Q62">
    <cfRule type="cellIs" dxfId="75" priority="86" operator="equal">
      <formula>0</formula>
    </cfRule>
  </conditionalFormatting>
  <conditionalFormatting sqref="Q165">
    <cfRule type="cellIs" dxfId="74" priority="88" operator="equal">
      <formula>0</formula>
    </cfRule>
  </conditionalFormatting>
  <conditionalFormatting sqref="Q63">
    <cfRule type="cellIs" dxfId="73" priority="87" operator="equal">
      <formula>0</formula>
    </cfRule>
  </conditionalFormatting>
  <conditionalFormatting sqref="P81">
    <cfRule type="cellIs" dxfId="72" priority="85" operator="equal">
      <formula>0</formula>
    </cfRule>
  </conditionalFormatting>
  <conditionalFormatting sqref="W13 O13:Q13">
    <cfRule type="cellIs" dxfId="71" priority="77" operator="equal">
      <formula>0</formula>
    </cfRule>
  </conditionalFormatting>
  <conditionalFormatting sqref="W70:W74">
    <cfRule type="cellIs" dxfId="70" priority="82" operator="equal">
      <formula>0</formula>
    </cfRule>
  </conditionalFormatting>
  <conditionalFormatting sqref="T70:W74">
    <cfRule type="cellIs" dxfId="69" priority="81" operator="equal">
      <formula>0</formula>
    </cfRule>
  </conditionalFormatting>
  <conditionalFormatting sqref="Q66">
    <cfRule type="cellIs" dxfId="68" priority="80" operator="equal">
      <formula>0</formula>
    </cfRule>
  </conditionalFormatting>
  <conditionalFormatting sqref="T13:W13 J13 L13:M13">
    <cfRule type="cellIs" dxfId="67" priority="76" operator="equal">
      <formula>0</formula>
    </cfRule>
  </conditionalFormatting>
  <conditionalFormatting sqref="P64:P66">
    <cfRule type="cellIs" dxfId="66" priority="75" operator="equal">
      <formula>0</formula>
    </cfRule>
  </conditionalFormatting>
  <conditionalFormatting sqref="P64:P66">
    <cfRule type="cellIs" dxfId="65" priority="74" operator="equal">
      <formula>0</formula>
    </cfRule>
  </conditionalFormatting>
  <conditionalFormatting sqref="Q64:Q65">
    <cfRule type="cellIs" dxfId="64" priority="73" operator="equal">
      <formula>0</formula>
    </cfRule>
  </conditionalFormatting>
  <conditionalFormatting sqref="P86">
    <cfRule type="cellIs" dxfId="63" priority="72" operator="equal">
      <formula>0</formula>
    </cfRule>
  </conditionalFormatting>
  <conditionalFormatting sqref="P80">
    <cfRule type="cellIs" dxfId="62" priority="71" operator="equal">
      <formula>0</formula>
    </cfRule>
  </conditionalFormatting>
  <conditionalFormatting sqref="O87">
    <cfRule type="cellIs" dxfId="61" priority="62" operator="equal">
      <formula>0</formula>
    </cfRule>
  </conditionalFormatting>
  <conditionalFormatting sqref="W11 O11:Q11">
    <cfRule type="cellIs" dxfId="60" priority="66" operator="equal">
      <formula>0</formula>
    </cfRule>
  </conditionalFormatting>
  <conditionalFormatting sqref="P105:Q105">
    <cfRule type="cellIs" dxfId="59" priority="67" operator="equal">
      <formula>0</formula>
    </cfRule>
  </conditionalFormatting>
  <conditionalFormatting sqref="L11:M11 J11 T11:W11">
    <cfRule type="cellIs" dxfId="58" priority="65" operator="equal">
      <formula>0</formula>
    </cfRule>
  </conditionalFormatting>
  <conditionalFormatting sqref="Q87">
    <cfRule type="cellIs" dxfId="57" priority="64" operator="equal">
      <formula>0</formula>
    </cfRule>
  </conditionalFormatting>
  <conditionalFormatting sqref="Q87">
    <cfRule type="cellIs" dxfId="56" priority="63" operator="equal">
      <formula>0</formula>
    </cfRule>
  </conditionalFormatting>
  <conditionalFormatting sqref="Q81">
    <cfRule type="cellIs" dxfId="55" priority="52" operator="equal">
      <formula>0</formula>
    </cfRule>
  </conditionalFormatting>
  <conditionalFormatting sqref="O14:Q14">
    <cfRule type="cellIs" dxfId="54" priority="51" operator="equal">
      <formula>0</formula>
    </cfRule>
  </conditionalFormatting>
  <conditionalFormatting sqref="J14">
    <cfRule type="cellIs" dxfId="53" priority="48" operator="equal">
      <formula>0</formula>
    </cfRule>
  </conditionalFormatting>
  <conditionalFormatting sqref="W12 O12:Q12">
    <cfRule type="cellIs" dxfId="52" priority="58" operator="equal">
      <formula>0</formula>
    </cfRule>
  </conditionalFormatting>
  <conditionalFormatting sqref="T12:W12 J12 L12:M12">
    <cfRule type="cellIs" dxfId="51" priority="57" operator="equal">
      <formula>0</formula>
    </cfRule>
  </conditionalFormatting>
  <conditionalFormatting sqref="P86">
    <cfRule type="cellIs" dxfId="50" priority="56" operator="equal">
      <formula>0</formula>
    </cfRule>
  </conditionalFormatting>
  <conditionalFormatting sqref="T14:W14 L14:M14">
    <cfRule type="cellIs" dxfId="49" priority="49" operator="equal">
      <formula>0</formula>
    </cfRule>
  </conditionalFormatting>
  <conditionalFormatting sqref="Q70:Q78">
    <cfRule type="cellIs" dxfId="48" priority="54" operator="equal">
      <formula>0</formula>
    </cfRule>
  </conditionalFormatting>
  <conditionalFormatting sqref="Q80">
    <cfRule type="cellIs" dxfId="47" priority="53" operator="equal">
      <formula>0</formula>
    </cfRule>
  </conditionalFormatting>
  <conditionalFormatting sqref="W14">
    <cfRule type="cellIs" dxfId="46" priority="50" operator="equal">
      <formula>0</formula>
    </cfRule>
  </conditionalFormatting>
  <conditionalFormatting sqref="P69">
    <cfRule type="cellIs" dxfId="45" priority="47" operator="equal">
      <formula>0</formula>
    </cfRule>
  </conditionalFormatting>
  <conditionalFormatting sqref="Q69">
    <cfRule type="cellIs" dxfId="44" priority="46" operator="equal">
      <formula>0</formula>
    </cfRule>
  </conditionalFormatting>
  <conditionalFormatting sqref="O92:Q92 J92 L92:M92 T92:W92">
    <cfRule type="cellIs" dxfId="43" priority="45" operator="equal">
      <formula>0</formula>
    </cfRule>
  </conditionalFormatting>
  <conditionalFormatting sqref="O15:Q15">
    <cfRule type="cellIs" dxfId="42" priority="44" operator="equal">
      <formula>0</formula>
    </cfRule>
  </conditionalFormatting>
  <conditionalFormatting sqref="W15">
    <cfRule type="cellIs" dxfId="41" priority="43" operator="equal">
      <formula>0</formula>
    </cfRule>
  </conditionalFormatting>
  <conditionalFormatting sqref="T15:W15 J15 L15:M15">
    <cfRule type="cellIs" dxfId="40" priority="42" operator="equal">
      <formula>0</formula>
    </cfRule>
  </conditionalFormatting>
  <conditionalFormatting sqref="J43 L43:M43 T43:W43 O43:Q43">
    <cfRule type="cellIs" dxfId="39" priority="41" operator="equal">
      <formula>0</formula>
    </cfRule>
  </conditionalFormatting>
  <conditionalFormatting sqref="Q59">
    <cfRule type="cellIs" dxfId="37" priority="39" operator="equal">
      <formula>0</formula>
    </cfRule>
  </conditionalFormatting>
  <conditionalFormatting sqref="P59">
    <cfRule type="cellIs" dxfId="36" priority="38" operator="equal">
      <formula>0</formula>
    </cfRule>
  </conditionalFormatting>
  <conditionalFormatting sqref="P59">
    <cfRule type="cellIs" dxfId="35" priority="37" operator="equal">
      <formula>0</formula>
    </cfRule>
  </conditionalFormatting>
  <conditionalFormatting sqref="W8 O8:Q8">
    <cfRule type="cellIs" dxfId="34" priority="35" operator="equal">
      <formula>0</formula>
    </cfRule>
  </conditionalFormatting>
  <conditionalFormatting sqref="T8:W8 J8 L8:M8">
    <cfRule type="cellIs" dxfId="33" priority="34" operator="equal">
      <formula>0</formula>
    </cfRule>
  </conditionalFormatting>
  <conditionalFormatting sqref="W40 O40:Q40">
    <cfRule type="cellIs" dxfId="32" priority="33" operator="equal">
      <formula>0</formula>
    </cfRule>
  </conditionalFormatting>
  <conditionalFormatting sqref="T40:W40 J40 L40:M40">
    <cfRule type="cellIs" dxfId="31" priority="32" operator="equal">
      <formula>0</formula>
    </cfRule>
  </conditionalFormatting>
  <conditionalFormatting sqref="L57:M57 J57 T57:W57">
    <cfRule type="cellIs" dxfId="30" priority="28" operator="equal">
      <formula>0</formula>
    </cfRule>
  </conditionalFormatting>
  <conditionalFormatting sqref="O97:Q97 J97 L97:M97 T97:W97">
    <cfRule type="cellIs" dxfId="29" priority="27" operator="equal">
      <formula>0</formula>
    </cfRule>
  </conditionalFormatting>
  <conditionalFormatting sqref="W57 O57:Q57">
    <cfRule type="cellIs" dxfId="28" priority="29" operator="equal">
      <formula>0</formula>
    </cfRule>
  </conditionalFormatting>
  <conditionalFormatting sqref="O9:Q9">
    <cfRule type="cellIs" dxfId="27" priority="26" operator="equal">
      <formula>0</formula>
    </cfRule>
  </conditionalFormatting>
  <conditionalFormatting sqref="W9">
    <cfRule type="cellIs" dxfId="26" priority="25" operator="equal">
      <formula>0</formula>
    </cfRule>
  </conditionalFormatting>
  <conditionalFormatting sqref="T9:W9 J9 L9:M9">
    <cfRule type="cellIs" dxfId="25" priority="24" operator="equal">
      <formula>0</formula>
    </cfRule>
  </conditionalFormatting>
  <conditionalFormatting sqref="O83 J83 L83:M83 T83:W83">
    <cfRule type="cellIs" dxfId="24" priority="23" operator="equal">
      <formula>0</formula>
    </cfRule>
  </conditionalFormatting>
  <conditionalFormatting sqref="P83">
    <cfRule type="cellIs" dxfId="23" priority="22" operator="equal">
      <formula>0</formula>
    </cfRule>
  </conditionalFormatting>
  <conditionalFormatting sqref="P83">
    <cfRule type="cellIs" dxfId="22" priority="21" operator="equal">
      <formula>0</formula>
    </cfRule>
  </conditionalFormatting>
  <conditionalFormatting sqref="Q83">
    <cfRule type="cellIs" dxfId="21" priority="20" operator="equal">
      <formula>0</formula>
    </cfRule>
  </conditionalFormatting>
  <conditionalFormatting sqref="P82">
    <cfRule type="cellIs" dxfId="20" priority="11" operator="equal">
      <formula>0</formula>
    </cfRule>
  </conditionalFormatting>
  <conditionalFormatting sqref="P79">
    <cfRule type="cellIs" dxfId="19" priority="19" operator="equal">
      <formula>0</formula>
    </cfRule>
  </conditionalFormatting>
  <conditionalFormatting sqref="P79">
    <cfRule type="cellIs" dxfId="18" priority="18" operator="equal">
      <formula>0</formula>
    </cfRule>
  </conditionalFormatting>
  <conditionalFormatting sqref="Q79">
    <cfRule type="cellIs" dxfId="17" priority="17" operator="equal">
      <formula>0</formula>
    </cfRule>
  </conditionalFormatting>
  <conditionalFormatting sqref="P61">
    <cfRule type="cellIs" dxfId="16" priority="16" operator="equal">
      <formula>0</formula>
    </cfRule>
  </conditionalFormatting>
  <conditionalFormatting sqref="P61">
    <cfRule type="cellIs" dxfId="15" priority="15" operator="equal">
      <formula>0</formula>
    </cfRule>
  </conditionalFormatting>
  <conditionalFormatting sqref="P60">
    <cfRule type="cellIs" dxfId="14" priority="14" operator="equal">
      <formula>0</formula>
    </cfRule>
  </conditionalFormatting>
  <conditionalFormatting sqref="P60">
    <cfRule type="cellIs" dxfId="13" priority="13" operator="equal">
      <formula>0</formula>
    </cfRule>
  </conditionalFormatting>
  <conditionalFormatting sqref="P82">
    <cfRule type="cellIs" dxfId="12" priority="12" operator="equal">
      <formula>0</formula>
    </cfRule>
  </conditionalFormatting>
  <conditionalFormatting sqref="O10:Q10">
    <cfRule type="cellIs" dxfId="11" priority="10" operator="equal">
      <formula>0</formula>
    </cfRule>
  </conditionalFormatting>
  <conditionalFormatting sqref="W10">
    <cfRule type="cellIs" dxfId="10" priority="9" operator="equal">
      <formula>0</formula>
    </cfRule>
  </conditionalFormatting>
  <conditionalFormatting sqref="T10:W10 J10 L10:M10">
    <cfRule type="cellIs" dxfId="9" priority="8" operator="equal">
      <formula>0</formula>
    </cfRule>
  </conditionalFormatting>
  <conditionalFormatting sqref="O88 J88 L88:M88 T88:W88">
    <cfRule type="cellIs" dxfId="8" priority="7" operator="equal">
      <formula>0</formula>
    </cfRule>
  </conditionalFormatting>
  <conditionalFormatting sqref="P88">
    <cfRule type="cellIs" dxfId="7" priority="6" operator="equal">
      <formula>0</formula>
    </cfRule>
  </conditionalFormatting>
  <conditionalFormatting sqref="P88">
    <cfRule type="cellIs" dxfId="6" priority="5" operator="equal">
      <formula>0</formula>
    </cfRule>
  </conditionalFormatting>
  <conditionalFormatting sqref="Q88">
    <cfRule type="cellIs" dxfId="5" priority="4" operator="equal">
      <formula>0</formula>
    </cfRule>
  </conditionalFormatting>
  <conditionalFormatting sqref="O28:Q28 J28 L28:M28 T28:W28">
    <cfRule type="cellIs" dxfId="4" priority="3" operator="equal">
      <formula>0</formula>
    </cfRule>
  </conditionalFormatting>
  <conditionalFormatting sqref="Q60">
    <cfRule type="cellIs" dxfId="3" priority="2" operator="equal">
      <formula>0</formula>
    </cfRule>
  </conditionalFormatting>
  <conditionalFormatting sqref="Q61">
    <cfRule type="cellIs" dxfId="1" priority="1" operator="equal">
      <formula>0</formula>
    </cfRule>
  </conditionalFormatting>
  <hyperlinks>
    <hyperlink ref="P71" r:id="rId1"/>
    <hyperlink ref="P72" r:id="rId2"/>
    <hyperlink ref="P73" r:id="rId3"/>
    <hyperlink ref="P74" r:id="rId4" display="Chicago Express"/>
    <hyperlink ref="P75" r:id="rId5"/>
    <hyperlink ref="P76" r:id="rId6"/>
    <hyperlink ref="P77" r:id="rId7"/>
    <hyperlink ref="P78" r:id="rId8"/>
    <hyperlink ref="P67:P68" r:id="rId9" display="Kuala Lumpur Exp."/>
    <hyperlink ref="P70" r:id="rId10"/>
    <hyperlink ref="P62" r:id="rId11"/>
    <hyperlink ref="P81" r:id="rId12"/>
    <hyperlink ref="P63" r:id="rId13"/>
    <hyperlink ref="P64:P66" r:id="rId14" display="Kuala Lumpur Exp."/>
    <hyperlink ref="P80" r:id="rId15"/>
    <hyperlink ref="P86" r:id="rId16"/>
    <hyperlink ref="P69" r:id="rId17" display="Chicago Express"/>
    <hyperlink ref="P59" r:id="rId18"/>
    <hyperlink ref="P83" r:id="rId19"/>
    <hyperlink ref="P79" r:id="rId20"/>
    <hyperlink ref="P61" r:id="rId21"/>
    <hyperlink ref="P60" r:id="rId22"/>
    <hyperlink ref="P82" r:id="rId23"/>
    <hyperlink ref="P88" r:id="rId24"/>
  </hyperlinks>
  <pageMargins left="0.75" right="0.75" top="1" bottom="1" header="0.5" footer="0.5"/>
  <pageSetup paperSize="9" orientation="portrait" horizontalDpi="4294967292" verticalDpi="4294967292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Besmer</dc:creator>
  <cp:lastModifiedBy>Ralph.Rulle</cp:lastModifiedBy>
  <dcterms:created xsi:type="dcterms:W3CDTF">2014-06-15T21:52:01Z</dcterms:created>
  <dcterms:modified xsi:type="dcterms:W3CDTF">2015-03-27T08:58:14Z</dcterms:modified>
</cp:coreProperties>
</file>