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4B67A45A-0A7D-4F3C-A0F6-C6D33A51297B}" xr6:coauthVersionLast="45" xr6:coauthVersionMax="45" xr10:uidLastSave="{00000000-0000-0000-0000-000000000000}"/>
  <bookViews>
    <workbookView xWindow="-28920" yWindow="-120" windowWidth="29040" windowHeight="17640" activeTab="1" xr2:uid="{00000000-000D-0000-FFFF-FFFF00000000}"/>
  </bookViews>
  <sheets>
    <sheet name="e-tron comparison" sheetId="1" r:id="rId1"/>
    <sheet name="Charging curve (2)" sheetId="5" r:id="rId2"/>
    <sheet name="Charging curve" sheetId="2" r:id="rId3"/>
    <sheet name="Range" sheetId="3" r:id="rId4"/>
    <sheet name="Range table" sheetId="4" r:id="rId5"/>
  </sheets>
  <calcPr calcId="191029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3" i="5"/>
  <c r="I83" i="5"/>
  <c r="F83" i="5"/>
  <c r="C83" i="5"/>
  <c r="I82" i="5"/>
  <c r="F82" i="5"/>
  <c r="C82" i="5"/>
  <c r="I81" i="5"/>
  <c r="F81" i="5"/>
  <c r="C81" i="5"/>
  <c r="I80" i="5"/>
  <c r="F80" i="5"/>
  <c r="C80" i="5"/>
  <c r="I79" i="5"/>
  <c r="F79" i="5"/>
  <c r="C79" i="5"/>
  <c r="I78" i="5"/>
  <c r="F78" i="5"/>
  <c r="C78" i="5"/>
  <c r="I77" i="5"/>
  <c r="F77" i="5"/>
  <c r="C77" i="5"/>
  <c r="I76" i="5"/>
  <c r="F76" i="5"/>
  <c r="C76" i="5"/>
  <c r="I75" i="5"/>
  <c r="F75" i="5"/>
  <c r="C75" i="5"/>
  <c r="I74" i="5"/>
  <c r="F74" i="5"/>
  <c r="C74" i="5"/>
  <c r="I73" i="5"/>
  <c r="F73" i="5"/>
  <c r="C73" i="5"/>
  <c r="I72" i="5"/>
  <c r="F72" i="5"/>
  <c r="C72" i="5"/>
  <c r="I71" i="5"/>
  <c r="F71" i="5"/>
  <c r="C71" i="5"/>
  <c r="I70" i="5"/>
  <c r="F70" i="5"/>
  <c r="C70" i="5"/>
  <c r="I69" i="5"/>
  <c r="F69" i="5"/>
  <c r="C69" i="5"/>
  <c r="I68" i="5"/>
  <c r="F68" i="5"/>
  <c r="C68" i="5"/>
  <c r="I67" i="5"/>
  <c r="F67" i="5"/>
  <c r="C67" i="5"/>
  <c r="I66" i="5"/>
  <c r="F66" i="5"/>
  <c r="C66" i="5"/>
  <c r="I65" i="5"/>
  <c r="F65" i="5"/>
  <c r="C65" i="5"/>
  <c r="I64" i="5"/>
  <c r="F64" i="5"/>
  <c r="C64" i="5"/>
  <c r="I63" i="5"/>
  <c r="F63" i="5"/>
  <c r="C63" i="5"/>
  <c r="I62" i="5"/>
  <c r="F62" i="5"/>
  <c r="C62" i="5"/>
  <c r="I61" i="5"/>
  <c r="F61" i="5"/>
  <c r="C61" i="5"/>
  <c r="I60" i="5"/>
  <c r="F60" i="5"/>
  <c r="C60" i="5"/>
  <c r="I59" i="5"/>
  <c r="F59" i="5"/>
  <c r="C59" i="5"/>
  <c r="I58" i="5"/>
  <c r="F58" i="5"/>
  <c r="C58" i="5"/>
  <c r="I57" i="5"/>
  <c r="F57" i="5"/>
  <c r="C57" i="5"/>
  <c r="I56" i="5"/>
  <c r="F56" i="5"/>
  <c r="C56" i="5"/>
  <c r="I55" i="5"/>
  <c r="F55" i="5"/>
  <c r="C55" i="5"/>
  <c r="I54" i="5"/>
  <c r="F54" i="5"/>
  <c r="C54" i="5"/>
  <c r="I53" i="5"/>
  <c r="F53" i="5"/>
  <c r="C53" i="5"/>
  <c r="I52" i="5"/>
  <c r="F52" i="5"/>
  <c r="C52" i="5"/>
  <c r="I51" i="5"/>
  <c r="F51" i="5"/>
  <c r="C51" i="5"/>
  <c r="I50" i="5"/>
  <c r="F50" i="5"/>
  <c r="C50" i="5"/>
  <c r="I49" i="5"/>
  <c r="F49" i="5"/>
  <c r="C49" i="5"/>
  <c r="I48" i="5"/>
  <c r="F48" i="5"/>
  <c r="C48" i="5"/>
  <c r="I47" i="5"/>
  <c r="F47" i="5"/>
  <c r="C47" i="5"/>
  <c r="I46" i="5"/>
  <c r="F46" i="5"/>
  <c r="C46" i="5"/>
  <c r="I45" i="5"/>
  <c r="F45" i="5"/>
  <c r="C45" i="5"/>
  <c r="I44" i="5"/>
  <c r="F44" i="5"/>
  <c r="C44" i="5"/>
  <c r="I43" i="5"/>
  <c r="F43" i="5"/>
  <c r="C43" i="5"/>
  <c r="I42" i="5"/>
  <c r="F42" i="5"/>
  <c r="C42" i="5"/>
  <c r="I41" i="5"/>
  <c r="F41" i="5"/>
  <c r="C41" i="5"/>
  <c r="I40" i="5"/>
  <c r="F40" i="5"/>
  <c r="C40" i="5"/>
  <c r="I39" i="5"/>
  <c r="F39" i="5"/>
  <c r="C39" i="5"/>
  <c r="I38" i="5"/>
  <c r="F38" i="5"/>
  <c r="C38" i="5"/>
  <c r="I37" i="5"/>
  <c r="F37" i="5"/>
  <c r="C37" i="5"/>
  <c r="I36" i="5"/>
  <c r="F36" i="5"/>
  <c r="C36" i="5"/>
  <c r="I35" i="5"/>
  <c r="F35" i="5"/>
  <c r="C35" i="5"/>
  <c r="I34" i="5"/>
  <c r="F34" i="5"/>
  <c r="C34" i="5"/>
  <c r="I33" i="5"/>
  <c r="F33" i="5"/>
  <c r="C33" i="5"/>
  <c r="I32" i="5"/>
  <c r="F32" i="5"/>
  <c r="C32" i="5"/>
  <c r="I31" i="5"/>
  <c r="F31" i="5"/>
  <c r="C31" i="5"/>
  <c r="I30" i="5"/>
  <c r="F30" i="5"/>
  <c r="C30" i="5"/>
  <c r="I29" i="5"/>
  <c r="F29" i="5"/>
  <c r="C29" i="5"/>
  <c r="I28" i="5"/>
  <c r="F28" i="5"/>
  <c r="C28" i="5"/>
  <c r="I27" i="5"/>
  <c r="F27" i="5"/>
  <c r="C27" i="5"/>
  <c r="I26" i="5"/>
  <c r="F26" i="5"/>
  <c r="C26" i="5"/>
  <c r="I25" i="5"/>
  <c r="F25" i="5"/>
  <c r="C25" i="5"/>
  <c r="I24" i="5"/>
  <c r="F24" i="5"/>
  <c r="C24" i="5"/>
  <c r="I23" i="5"/>
  <c r="F23" i="5"/>
  <c r="C23" i="5"/>
  <c r="I22" i="5"/>
  <c r="F22" i="5"/>
  <c r="C22" i="5"/>
  <c r="I21" i="5"/>
  <c r="F21" i="5"/>
  <c r="C21" i="5"/>
  <c r="I20" i="5"/>
  <c r="F20" i="5"/>
  <c r="C20" i="5"/>
  <c r="I19" i="5"/>
  <c r="F19" i="5"/>
  <c r="C19" i="5"/>
  <c r="I18" i="5"/>
  <c r="F18" i="5"/>
  <c r="C18" i="5"/>
  <c r="I17" i="5"/>
  <c r="F17" i="5"/>
  <c r="C17" i="5"/>
  <c r="I16" i="5"/>
  <c r="F16" i="5"/>
  <c r="C16" i="5"/>
  <c r="I15" i="5"/>
  <c r="F15" i="5"/>
  <c r="C15" i="5"/>
  <c r="I14" i="5"/>
  <c r="F14" i="5"/>
  <c r="C14" i="5"/>
  <c r="I13" i="5"/>
  <c r="F13" i="5"/>
  <c r="C13" i="5"/>
  <c r="I12" i="5"/>
  <c r="F12" i="5"/>
  <c r="C12" i="5"/>
  <c r="I11" i="5"/>
  <c r="F11" i="5"/>
  <c r="C11" i="5"/>
  <c r="I10" i="5"/>
  <c r="F10" i="5"/>
  <c r="C10" i="5"/>
  <c r="I9" i="5"/>
  <c r="F9" i="5"/>
  <c r="C9" i="5"/>
  <c r="I8" i="5"/>
  <c r="F8" i="5"/>
  <c r="C8" i="5"/>
  <c r="I7" i="5"/>
  <c r="F7" i="5"/>
  <c r="C7" i="5"/>
  <c r="I6" i="5"/>
  <c r="F6" i="5"/>
  <c r="C6" i="5"/>
  <c r="I5" i="5"/>
  <c r="F5" i="5"/>
  <c r="C5" i="5"/>
  <c r="I4" i="5"/>
  <c r="F4" i="5"/>
  <c r="C4" i="5"/>
  <c r="I3" i="5"/>
  <c r="F3" i="5"/>
  <c r="C3" i="5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3" i="2"/>
  <c r="V39" i="3"/>
  <c r="U39" i="3"/>
  <c r="S39" i="3"/>
  <c r="R39" i="3"/>
  <c r="P39" i="3"/>
  <c r="O39" i="3"/>
  <c r="M39" i="3"/>
  <c r="L39" i="3"/>
  <c r="J39" i="3"/>
  <c r="I39" i="3"/>
  <c r="V38" i="3"/>
  <c r="U38" i="3"/>
  <c r="S38" i="3"/>
  <c r="R38" i="3"/>
  <c r="P38" i="3"/>
  <c r="O38" i="3"/>
  <c r="M38" i="3"/>
  <c r="L38" i="3"/>
  <c r="J38" i="3"/>
  <c r="I38" i="3"/>
  <c r="V37" i="3"/>
  <c r="U37" i="3"/>
  <c r="S37" i="3"/>
  <c r="R37" i="3"/>
  <c r="P37" i="3"/>
  <c r="O37" i="3"/>
  <c r="M37" i="3"/>
  <c r="L37" i="3"/>
  <c r="J37" i="3"/>
  <c r="I37" i="3"/>
  <c r="D37" i="3"/>
  <c r="C37" i="3"/>
  <c r="V36" i="3"/>
  <c r="U36" i="3"/>
  <c r="S36" i="3"/>
  <c r="R36" i="3"/>
  <c r="P36" i="3"/>
  <c r="O36" i="3"/>
  <c r="M36" i="3"/>
  <c r="L36" i="3"/>
  <c r="J36" i="3"/>
  <c r="I36" i="3"/>
  <c r="D36" i="3"/>
  <c r="C36" i="3"/>
  <c r="V35" i="3"/>
  <c r="U35" i="3"/>
  <c r="S35" i="3"/>
  <c r="R35" i="3"/>
  <c r="P35" i="3"/>
  <c r="O35" i="3"/>
  <c r="M35" i="3"/>
  <c r="L35" i="3"/>
  <c r="J35" i="3"/>
  <c r="I35" i="3"/>
  <c r="D35" i="3"/>
  <c r="C35" i="3"/>
  <c r="V34" i="3"/>
  <c r="U34" i="3"/>
  <c r="S34" i="3"/>
  <c r="R34" i="3"/>
  <c r="P34" i="3"/>
  <c r="O34" i="3"/>
  <c r="M34" i="3"/>
  <c r="L34" i="3"/>
  <c r="J34" i="3"/>
  <c r="I34" i="3"/>
  <c r="G34" i="3"/>
  <c r="F34" i="3"/>
  <c r="D34" i="3"/>
  <c r="C34" i="3"/>
  <c r="V33" i="3"/>
  <c r="U33" i="3"/>
  <c r="S33" i="3"/>
  <c r="R33" i="3"/>
  <c r="P33" i="3"/>
  <c r="O33" i="3"/>
  <c r="M33" i="3"/>
  <c r="L33" i="3"/>
  <c r="J33" i="3"/>
  <c r="I33" i="3"/>
  <c r="G33" i="3"/>
  <c r="F33" i="3"/>
  <c r="D33" i="3"/>
  <c r="C33" i="3"/>
  <c r="V32" i="3"/>
  <c r="U32" i="3"/>
  <c r="S32" i="3"/>
  <c r="R32" i="3"/>
  <c r="P32" i="3"/>
  <c r="O32" i="3"/>
  <c r="M32" i="3"/>
  <c r="L32" i="3"/>
  <c r="J32" i="3"/>
  <c r="I32" i="3"/>
  <c r="G32" i="3"/>
  <c r="F32" i="3"/>
  <c r="D32" i="3"/>
  <c r="C32" i="3"/>
  <c r="V31" i="3"/>
  <c r="U31" i="3"/>
  <c r="S31" i="3"/>
  <c r="R31" i="3"/>
  <c r="P31" i="3"/>
  <c r="O31" i="3"/>
  <c r="M31" i="3"/>
  <c r="L31" i="3"/>
  <c r="J31" i="3"/>
  <c r="I31" i="3"/>
  <c r="G31" i="3"/>
  <c r="F31" i="3"/>
  <c r="D31" i="3"/>
  <c r="C31" i="3"/>
  <c r="V30" i="3"/>
  <c r="U30" i="3"/>
  <c r="S30" i="3"/>
  <c r="R30" i="3"/>
  <c r="P30" i="3"/>
  <c r="O30" i="3"/>
  <c r="M30" i="3"/>
  <c r="L30" i="3"/>
  <c r="J30" i="3"/>
  <c r="I30" i="3"/>
  <c r="G30" i="3"/>
  <c r="F30" i="3"/>
  <c r="D30" i="3"/>
  <c r="C30" i="3"/>
  <c r="Y29" i="3"/>
  <c r="X29" i="3"/>
  <c r="V29" i="3"/>
  <c r="U29" i="3"/>
  <c r="S29" i="3"/>
  <c r="R29" i="3"/>
  <c r="P29" i="3"/>
  <c r="O29" i="3"/>
  <c r="M29" i="3"/>
  <c r="L29" i="3"/>
  <c r="J29" i="3"/>
  <c r="I29" i="3"/>
  <c r="G29" i="3"/>
  <c r="F29" i="3"/>
  <c r="D29" i="3"/>
  <c r="C29" i="3"/>
  <c r="Y28" i="3"/>
  <c r="X28" i="3"/>
  <c r="V28" i="3"/>
  <c r="U28" i="3"/>
  <c r="S28" i="3"/>
  <c r="R28" i="3"/>
  <c r="P28" i="3"/>
  <c r="O28" i="3"/>
  <c r="M28" i="3"/>
  <c r="L28" i="3"/>
  <c r="J28" i="3"/>
  <c r="I28" i="3"/>
  <c r="G28" i="3"/>
  <c r="F28" i="3"/>
  <c r="D28" i="3"/>
  <c r="C28" i="3"/>
  <c r="Y27" i="3"/>
  <c r="X27" i="3"/>
  <c r="V27" i="3"/>
  <c r="U27" i="3"/>
  <c r="S27" i="3"/>
  <c r="R27" i="3"/>
  <c r="P27" i="3"/>
  <c r="O27" i="3"/>
  <c r="M27" i="3"/>
  <c r="L27" i="3"/>
  <c r="J27" i="3"/>
  <c r="I27" i="3"/>
  <c r="G27" i="3"/>
  <c r="F27" i="3"/>
  <c r="D27" i="3"/>
  <c r="C27" i="3"/>
  <c r="Y26" i="3"/>
  <c r="X26" i="3"/>
  <c r="V26" i="3"/>
  <c r="U26" i="3"/>
  <c r="S26" i="3"/>
  <c r="R26" i="3"/>
  <c r="P26" i="3"/>
  <c r="O26" i="3"/>
  <c r="M26" i="3"/>
  <c r="L26" i="3"/>
  <c r="J26" i="3"/>
  <c r="I26" i="3"/>
  <c r="G26" i="3"/>
  <c r="F26" i="3"/>
  <c r="D26" i="3"/>
  <c r="C26" i="3"/>
  <c r="Y25" i="3"/>
  <c r="X25" i="3"/>
  <c r="V25" i="3"/>
  <c r="U25" i="3"/>
  <c r="S25" i="3"/>
  <c r="R25" i="3"/>
  <c r="P25" i="3"/>
  <c r="O25" i="3"/>
  <c r="M25" i="3"/>
  <c r="L25" i="3"/>
  <c r="J25" i="3"/>
  <c r="I25" i="3"/>
  <c r="G25" i="3"/>
  <c r="F25" i="3"/>
  <c r="D25" i="3"/>
  <c r="C25" i="3"/>
  <c r="Y24" i="3"/>
  <c r="X24" i="3"/>
  <c r="V24" i="3"/>
  <c r="U24" i="3"/>
  <c r="S24" i="3"/>
  <c r="R24" i="3"/>
  <c r="P24" i="3"/>
  <c r="O24" i="3"/>
  <c r="M24" i="3"/>
  <c r="L24" i="3"/>
  <c r="J24" i="3"/>
  <c r="I24" i="3"/>
  <c r="G24" i="3"/>
  <c r="F24" i="3"/>
  <c r="D24" i="3"/>
  <c r="C24" i="3"/>
  <c r="Y23" i="3"/>
  <c r="X23" i="3"/>
  <c r="V23" i="3"/>
  <c r="U23" i="3"/>
  <c r="S23" i="3"/>
  <c r="R23" i="3"/>
  <c r="P23" i="3"/>
  <c r="O23" i="3"/>
  <c r="M23" i="3"/>
  <c r="L23" i="3"/>
  <c r="J23" i="3"/>
  <c r="I23" i="3"/>
  <c r="G23" i="3"/>
  <c r="F23" i="3"/>
  <c r="D23" i="3"/>
  <c r="C23" i="3"/>
  <c r="Y22" i="3"/>
  <c r="X22" i="3"/>
  <c r="V22" i="3"/>
  <c r="U22" i="3"/>
  <c r="S22" i="3"/>
  <c r="R22" i="3"/>
  <c r="P22" i="3"/>
  <c r="O22" i="3"/>
  <c r="M22" i="3"/>
  <c r="L22" i="3"/>
  <c r="J22" i="3"/>
  <c r="I22" i="3"/>
  <c r="G22" i="3"/>
  <c r="F22" i="3"/>
  <c r="D22" i="3"/>
  <c r="C22" i="3"/>
  <c r="Y21" i="3"/>
  <c r="X21" i="3"/>
  <c r="V21" i="3"/>
  <c r="U21" i="3"/>
  <c r="S21" i="3"/>
  <c r="R21" i="3"/>
  <c r="P21" i="3"/>
  <c r="O21" i="3"/>
  <c r="M21" i="3"/>
  <c r="L21" i="3"/>
  <c r="J21" i="3"/>
  <c r="I21" i="3"/>
  <c r="G21" i="3"/>
  <c r="F21" i="3"/>
  <c r="D21" i="3"/>
  <c r="C21" i="3"/>
  <c r="Y20" i="3"/>
  <c r="X20" i="3"/>
  <c r="V20" i="3"/>
  <c r="U20" i="3"/>
  <c r="S20" i="3"/>
  <c r="R20" i="3"/>
  <c r="P20" i="3"/>
  <c r="O20" i="3"/>
  <c r="M20" i="3"/>
  <c r="L20" i="3"/>
  <c r="J20" i="3"/>
  <c r="I20" i="3"/>
  <c r="G20" i="3"/>
  <c r="F20" i="3"/>
  <c r="D20" i="3"/>
  <c r="C20" i="3"/>
  <c r="Y19" i="3"/>
  <c r="X19" i="3"/>
  <c r="V19" i="3"/>
  <c r="U19" i="3"/>
  <c r="S19" i="3"/>
  <c r="R19" i="3"/>
  <c r="P19" i="3"/>
  <c r="O19" i="3"/>
  <c r="M19" i="3"/>
  <c r="L19" i="3"/>
  <c r="J19" i="3"/>
  <c r="I19" i="3"/>
  <c r="G19" i="3"/>
  <c r="F19" i="3"/>
  <c r="D19" i="3"/>
  <c r="C19" i="3"/>
  <c r="Y18" i="3"/>
  <c r="X18" i="3"/>
  <c r="V18" i="3"/>
  <c r="U18" i="3"/>
  <c r="S18" i="3"/>
  <c r="R18" i="3"/>
  <c r="P18" i="3"/>
  <c r="O18" i="3"/>
  <c r="M18" i="3"/>
  <c r="L18" i="3"/>
  <c r="J18" i="3"/>
  <c r="I18" i="3"/>
  <c r="G18" i="3"/>
  <c r="F18" i="3"/>
  <c r="D18" i="3"/>
  <c r="C18" i="3"/>
  <c r="Y17" i="3"/>
  <c r="X17" i="3"/>
  <c r="V17" i="3"/>
  <c r="U17" i="3"/>
  <c r="S17" i="3"/>
  <c r="R17" i="3"/>
  <c r="P17" i="3"/>
  <c r="O17" i="3"/>
  <c r="M17" i="3"/>
  <c r="L17" i="3"/>
  <c r="J17" i="3"/>
  <c r="I17" i="3"/>
  <c r="G17" i="3"/>
  <c r="F17" i="3"/>
  <c r="D17" i="3"/>
  <c r="C17" i="3"/>
  <c r="Y16" i="3"/>
  <c r="X16" i="3"/>
  <c r="V16" i="3"/>
  <c r="U16" i="3"/>
  <c r="S16" i="3"/>
  <c r="R16" i="3"/>
  <c r="P16" i="3"/>
  <c r="O16" i="3"/>
  <c r="M16" i="3"/>
  <c r="L16" i="3"/>
  <c r="J16" i="3"/>
  <c r="I16" i="3"/>
  <c r="G16" i="3"/>
  <c r="F16" i="3"/>
  <c r="D16" i="3"/>
  <c r="C16" i="3"/>
  <c r="Y15" i="3"/>
  <c r="X15" i="3"/>
  <c r="V15" i="3"/>
  <c r="U15" i="3"/>
  <c r="S15" i="3"/>
  <c r="R15" i="3"/>
  <c r="P15" i="3"/>
  <c r="O15" i="3"/>
  <c r="M15" i="3"/>
  <c r="L15" i="3"/>
  <c r="J15" i="3"/>
  <c r="I15" i="3"/>
  <c r="G15" i="3"/>
  <c r="F15" i="3"/>
  <c r="D15" i="3"/>
  <c r="C15" i="3"/>
  <c r="Y14" i="3"/>
  <c r="X14" i="3"/>
  <c r="V14" i="3"/>
  <c r="U14" i="3"/>
  <c r="S14" i="3"/>
  <c r="R14" i="3"/>
  <c r="P14" i="3"/>
  <c r="O14" i="3"/>
  <c r="M14" i="3"/>
  <c r="L14" i="3"/>
  <c r="J14" i="3"/>
  <c r="I14" i="3"/>
  <c r="G14" i="3"/>
  <c r="F14" i="3"/>
  <c r="D14" i="3"/>
  <c r="C14" i="3"/>
  <c r="Y13" i="3"/>
  <c r="X13" i="3"/>
  <c r="V13" i="3"/>
  <c r="U13" i="3"/>
  <c r="S13" i="3"/>
  <c r="R13" i="3"/>
  <c r="P13" i="3"/>
  <c r="O13" i="3"/>
  <c r="M13" i="3"/>
  <c r="L13" i="3"/>
  <c r="J13" i="3"/>
  <c r="I13" i="3"/>
  <c r="G13" i="3"/>
  <c r="F13" i="3"/>
  <c r="D13" i="3"/>
  <c r="C13" i="3"/>
  <c r="Y12" i="3"/>
  <c r="X12" i="3"/>
  <c r="V12" i="3"/>
  <c r="U12" i="3"/>
  <c r="S12" i="3"/>
  <c r="R12" i="3"/>
  <c r="P12" i="3"/>
  <c r="O12" i="3"/>
  <c r="M12" i="3"/>
  <c r="L12" i="3"/>
  <c r="J12" i="3"/>
  <c r="I12" i="3"/>
  <c r="G12" i="3"/>
  <c r="F12" i="3"/>
  <c r="D12" i="3"/>
  <c r="C12" i="3"/>
  <c r="Y11" i="3"/>
  <c r="X11" i="3"/>
  <c r="V11" i="3"/>
  <c r="U11" i="3"/>
  <c r="S11" i="3"/>
  <c r="R11" i="3"/>
  <c r="P11" i="3"/>
  <c r="O11" i="3"/>
  <c r="M11" i="3"/>
  <c r="L11" i="3"/>
  <c r="J11" i="3"/>
  <c r="I11" i="3"/>
  <c r="G11" i="3"/>
  <c r="F11" i="3"/>
  <c r="D11" i="3"/>
  <c r="C11" i="3"/>
  <c r="Y10" i="3"/>
  <c r="X10" i="3"/>
  <c r="V10" i="3"/>
  <c r="U10" i="3"/>
  <c r="S10" i="3"/>
  <c r="R10" i="3"/>
  <c r="P10" i="3"/>
  <c r="O10" i="3"/>
  <c r="M10" i="3"/>
  <c r="L10" i="3"/>
  <c r="J10" i="3"/>
  <c r="I10" i="3"/>
  <c r="G10" i="3"/>
  <c r="F10" i="3"/>
  <c r="D10" i="3"/>
  <c r="C10" i="3"/>
  <c r="Y9" i="3"/>
  <c r="X9" i="3"/>
  <c r="V9" i="3"/>
  <c r="U9" i="3"/>
  <c r="S9" i="3"/>
  <c r="R9" i="3"/>
  <c r="P9" i="3"/>
  <c r="O9" i="3"/>
  <c r="M9" i="3"/>
  <c r="L9" i="3"/>
  <c r="J9" i="3"/>
  <c r="I9" i="3"/>
  <c r="G9" i="3"/>
  <c r="F9" i="3"/>
  <c r="D9" i="3"/>
  <c r="C9" i="3"/>
  <c r="Y8" i="3"/>
  <c r="X8" i="3"/>
  <c r="V8" i="3"/>
  <c r="U8" i="3"/>
  <c r="S8" i="3"/>
  <c r="R8" i="3"/>
  <c r="P8" i="3"/>
  <c r="O8" i="3"/>
  <c r="M8" i="3"/>
  <c r="L8" i="3"/>
  <c r="J8" i="3"/>
  <c r="I8" i="3"/>
  <c r="G8" i="3"/>
  <c r="F8" i="3"/>
  <c r="D8" i="3"/>
  <c r="C8" i="3"/>
  <c r="Y7" i="3"/>
  <c r="X7" i="3"/>
  <c r="V7" i="3"/>
  <c r="U7" i="3"/>
  <c r="S7" i="3"/>
  <c r="R7" i="3"/>
  <c r="P7" i="3"/>
  <c r="O7" i="3"/>
  <c r="M7" i="3"/>
  <c r="L7" i="3"/>
  <c r="J7" i="3"/>
  <c r="I7" i="3"/>
  <c r="G7" i="3"/>
  <c r="F7" i="3"/>
  <c r="D7" i="3"/>
  <c r="C7" i="3"/>
  <c r="Y6" i="3"/>
  <c r="X6" i="3"/>
  <c r="V6" i="3"/>
  <c r="U6" i="3"/>
  <c r="S6" i="3"/>
  <c r="R6" i="3"/>
  <c r="P6" i="3"/>
  <c r="O6" i="3"/>
  <c r="M6" i="3"/>
  <c r="L6" i="3"/>
  <c r="J6" i="3"/>
  <c r="I6" i="3"/>
  <c r="G6" i="3"/>
  <c r="F6" i="3"/>
  <c r="D6" i="3"/>
  <c r="C6" i="3"/>
  <c r="Y5" i="3"/>
  <c r="X5" i="3"/>
  <c r="V5" i="3"/>
  <c r="U5" i="3"/>
  <c r="S5" i="3"/>
  <c r="R5" i="3"/>
  <c r="P5" i="3"/>
  <c r="O5" i="3"/>
  <c r="M5" i="3"/>
  <c r="L5" i="3"/>
  <c r="J5" i="3"/>
  <c r="I5" i="3"/>
  <c r="G5" i="3"/>
  <c r="F5" i="3"/>
  <c r="D5" i="3"/>
  <c r="C5" i="3"/>
  <c r="Y4" i="3"/>
  <c r="X4" i="3"/>
  <c r="V4" i="3"/>
  <c r="U4" i="3"/>
  <c r="S4" i="3"/>
  <c r="R4" i="3"/>
  <c r="P4" i="3"/>
  <c r="O4" i="3"/>
  <c r="M4" i="3"/>
  <c r="L4" i="3"/>
  <c r="J4" i="3"/>
  <c r="I4" i="3"/>
  <c r="G4" i="3"/>
  <c r="F4" i="3"/>
  <c r="D4" i="3"/>
  <c r="C4" i="3"/>
  <c r="Y3" i="3"/>
  <c r="X3" i="3"/>
  <c r="V3" i="3"/>
  <c r="U3" i="3"/>
  <c r="S3" i="3"/>
  <c r="R3" i="3"/>
  <c r="P3" i="3"/>
  <c r="O3" i="3"/>
  <c r="M3" i="3"/>
  <c r="L3" i="3"/>
  <c r="J3" i="3"/>
  <c r="I3" i="3"/>
  <c r="G3" i="3"/>
  <c r="F3" i="3"/>
  <c r="D3" i="3"/>
  <c r="C3" i="3"/>
  <c r="Y83" i="2"/>
  <c r="X83" i="2"/>
  <c r="V83" i="2"/>
  <c r="U83" i="2"/>
  <c r="S83" i="2"/>
  <c r="R83" i="2"/>
  <c r="P83" i="2"/>
  <c r="O83" i="2"/>
  <c r="M83" i="2"/>
  <c r="L83" i="2"/>
  <c r="I83" i="2"/>
  <c r="G83" i="2"/>
  <c r="F83" i="2"/>
  <c r="D83" i="2"/>
  <c r="C83" i="2"/>
  <c r="Y82" i="2"/>
  <c r="X82" i="2"/>
  <c r="V82" i="2"/>
  <c r="U82" i="2"/>
  <c r="S82" i="2"/>
  <c r="R82" i="2"/>
  <c r="P82" i="2"/>
  <c r="O82" i="2"/>
  <c r="M82" i="2"/>
  <c r="L82" i="2"/>
  <c r="I82" i="2"/>
  <c r="G82" i="2"/>
  <c r="F82" i="2"/>
  <c r="D82" i="2"/>
  <c r="C82" i="2"/>
  <c r="Y81" i="2"/>
  <c r="X81" i="2"/>
  <c r="V81" i="2"/>
  <c r="U81" i="2"/>
  <c r="S81" i="2"/>
  <c r="R81" i="2"/>
  <c r="P81" i="2"/>
  <c r="O81" i="2"/>
  <c r="M81" i="2"/>
  <c r="L81" i="2"/>
  <c r="I81" i="2"/>
  <c r="G81" i="2"/>
  <c r="F81" i="2"/>
  <c r="D81" i="2"/>
  <c r="C81" i="2"/>
  <c r="Y80" i="2"/>
  <c r="X80" i="2"/>
  <c r="V80" i="2"/>
  <c r="U80" i="2"/>
  <c r="S80" i="2"/>
  <c r="R80" i="2"/>
  <c r="P80" i="2"/>
  <c r="O80" i="2"/>
  <c r="M80" i="2"/>
  <c r="L80" i="2"/>
  <c r="I80" i="2"/>
  <c r="G80" i="2"/>
  <c r="F80" i="2"/>
  <c r="D80" i="2"/>
  <c r="C80" i="2"/>
  <c r="Y79" i="2"/>
  <c r="X79" i="2"/>
  <c r="V79" i="2"/>
  <c r="U79" i="2"/>
  <c r="S79" i="2"/>
  <c r="R79" i="2"/>
  <c r="P79" i="2"/>
  <c r="O79" i="2"/>
  <c r="M79" i="2"/>
  <c r="L79" i="2"/>
  <c r="I79" i="2"/>
  <c r="G79" i="2"/>
  <c r="F79" i="2"/>
  <c r="D79" i="2"/>
  <c r="C79" i="2"/>
  <c r="Y78" i="2"/>
  <c r="X78" i="2"/>
  <c r="V78" i="2"/>
  <c r="U78" i="2"/>
  <c r="S78" i="2"/>
  <c r="R78" i="2"/>
  <c r="P78" i="2"/>
  <c r="O78" i="2"/>
  <c r="M78" i="2"/>
  <c r="L78" i="2"/>
  <c r="I78" i="2"/>
  <c r="G78" i="2"/>
  <c r="F78" i="2"/>
  <c r="D78" i="2"/>
  <c r="C78" i="2"/>
  <c r="Y77" i="2"/>
  <c r="X77" i="2"/>
  <c r="V77" i="2"/>
  <c r="U77" i="2"/>
  <c r="S77" i="2"/>
  <c r="R77" i="2"/>
  <c r="P77" i="2"/>
  <c r="O77" i="2"/>
  <c r="M77" i="2"/>
  <c r="L77" i="2"/>
  <c r="I77" i="2"/>
  <c r="G77" i="2"/>
  <c r="F77" i="2"/>
  <c r="D77" i="2"/>
  <c r="C77" i="2"/>
  <c r="Y76" i="2"/>
  <c r="X76" i="2"/>
  <c r="V76" i="2"/>
  <c r="U76" i="2"/>
  <c r="S76" i="2"/>
  <c r="R76" i="2"/>
  <c r="P76" i="2"/>
  <c r="O76" i="2"/>
  <c r="M76" i="2"/>
  <c r="L76" i="2"/>
  <c r="I76" i="2"/>
  <c r="G76" i="2"/>
  <c r="F76" i="2"/>
  <c r="D76" i="2"/>
  <c r="C76" i="2"/>
  <c r="Y75" i="2"/>
  <c r="X75" i="2"/>
  <c r="V75" i="2"/>
  <c r="U75" i="2"/>
  <c r="S75" i="2"/>
  <c r="R75" i="2"/>
  <c r="P75" i="2"/>
  <c r="O75" i="2"/>
  <c r="M75" i="2"/>
  <c r="L75" i="2"/>
  <c r="I75" i="2"/>
  <c r="G75" i="2"/>
  <c r="F75" i="2"/>
  <c r="D75" i="2"/>
  <c r="C75" i="2"/>
  <c r="Y74" i="2"/>
  <c r="X74" i="2"/>
  <c r="V74" i="2"/>
  <c r="U74" i="2"/>
  <c r="S74" i="2"/>
  <c r="R74" i="2"/>
  <c r="P74" i="2"/>
  <c r="O74" i="2"/>
  <c r="M74" i="2"/>
  <c r="L74" i="2"/>
  <c r="I74" i="2"/>
  <c r="G74" i="2"/>
  <c r="F74" i="2"/>
  <c r="D74" i="2"/>
  <c r="C74" i="2"/>
  <c r="Y73" i="2"/>
  <c r="X73" i="2"/>
  <c r="V73" i="2"/>
  <c r="U73" i="2"/>
  <c r="S73" i="2"/>
  <c r="R73" i="2"/>
  <c r="P73" i="2"/>
  <c r="O73" i="2"/>
  <c r="M73" i="2"/>
  <c r="L73" i="2"/>
  <c r="I73" i="2"/>
  <c r="G73" i="2"/>
  <c r="F73" i="2"/>
  <c r="D73" i="2"/>
  <c r="C73" i="2"/>
  <c r="Y72" i="2"/>
  <c r="X72" i="2"/>
  <c r="V72" i="2"/>
  <c r="U72" i="2"/>
  <c r="S72" i="2"/>
  <c r="R72" i="2"/>
  <c r="P72" i="2"/>
  <c r="O72" i="2"/>
  <c r="M72" i="2"/>
  <c r="L72" i="2"/>
  <c r="I72" i="2"/>
  <c r="G72" i="2"/>
  <c r="F72" i="2"/>
  <c r="D72" i="2"/>
  <c r="C72" i="2"/>
  <c r="Y71" i="2"/>
  <c r="X71" i="2"/>
  <c r="V71" i="2"/>
  <c r="U71" i="2"/>
  <c r="S71" i="2"/>
  <c r="R71" i="2"/>
  <c r="P71" i="2"/>
  <c r="O71" i="2"/>
  <c r="M71" i="2"/>
  <c r="L71" i="2"/>
  <c r="I71" i="2"/>
  <c r="G71" i="2"/>
  <c r="F71" i="2"/>
  <c r="D71" i="2"/>
  <c r="C71" i="2"/>
  <c r="Y70" i="2"/>
  <c r="X70" i="2"/>
  <c r="V70" i="2"/>
  <c r="U70" i="2"/>
  <c r="S70" i="2"/>
  <c r="R70" i="2"/>
  <c r="P70" i="2"/>
  <c r="O70" i="2"/>
  <c r="M70" i="2"/>
  <c r="L70" i="2"/>
  <c r="I70" i="2"/>
  <c r="G70" i="2"/>
  <c r="F70" i="2"/>
  <c r="D70" i="2"/>
  <c r="C70" i="2"/>
  <c r="Y69" i="2"/>
  <c r="X69" i="2"/>
  <c r="V69" i="2"/>
  <c r="U69" i="2"/>
  <c r="S69" i="2"/>
  <c r="R69" i="2"/>
  <c r="P69" i="2"/>
  <c r="O69" i="2"/>
  <c r="M69" i="2"/>
  <c r="L69" i="2"/>
  <c r="I69" i="2"/>
  <c r="G69" i="2"/>
  <c r="F69" i="2"/>
  <c r="D69" i="2"/>
  <c r="C69" i="2"/>
  <c r="Y68" i="2"/>
  <c r="X68" i="2"/>
  <c r="V68" i="2"/>
  <c r="U68" i="2"/>
  <c r="S68" i="2"/>
  <c r="R68" i="2"/>
  <c r="P68" i="2"/>
  <c r="O68" i="2"/>
  <c r="M68" i="2"/>
  <c r="L68" i="2"/>
  <c r="I68" i="2"/>
  <c r="G68" i="2"/>
  <c r="F68" i="2"/>
  <c r="D68" i="2"/>
  <c r="C68" i="2"/>
  <c r="Y67" i="2"/>
  <c r="X67" i="2"/>
  <c r="V67" i="2"/>
  <c r="U67" i="2"/>
  <c r="S67" i="2"/>
  <c r="R67" i="2"/>
  <c r="P67" i="2"/>
  <c r="O67" i="2"/>
  <c r="M67" i="2"/>
  <c r="L67" i="2"/>
  <c r="I67" i="2"/>
  <c r="G67" i="2"/>
  <c r="F67" i="2"/>
  <c r="D67" i="2"/>
  <c r="C67" i="2"/>
  <c r="Y66" i="2"/>
  <c r="X66" i="2"/>
  <c r="V66" i="2"/>
  <c r="U66" i="2"/>
  <c r="S66" i="2"/>
  <c r="R66" i="2"/>
  <c r="P66" i="2"/>
  <c r="O66" i="2"/>
  <c r="M66" i="2"/>
  <c r="L66" i="2"/>
  <c r="I66" i="2"/>
  <c r="G66" i="2"/>
  <c r="F66" i="2"/>
  <c r="D66" i="2"/>
  <c r="C66" i="2"/>
  <c r="Y65" i="2"/>
  <c r="X65" i="2"/>
  <c r="V65" i="2"/>
  <c r="U65" i="2"/>
  <c r="S65" i="2"/>
  <c r="R65" i="2"/>
  <c r="P65" i="2"/>
  <c r="O65" i="2"/>
  <c r="M65" i="2"/>
  <c r="L65" i="2"/>
  <c r="I65" i="2"/>
  <c r="G65" i="2"/>
  <c r="F65" i="2"/>
  <c r="D65" i="2"/>
  <c r="C65" i="2"/>
  <c r="Y64" i="2"/>
  <c r="X64" i="2"/>
  <c r="V64" i="2"/>
  <c r="U64" i="2"/>
  <c r="S64" i="2"/>
  <c r="R64" i="2"/>
  <c r="P64" i="2"/>
  <c r="O64" i="2"/>
  <c r="M64" i="2"/>
  <c r="L64" i="2"/>
  <c r="I64" i="2"/>
  <c r="G64" i="2"/>
  <c r="F64" i="2"/>
  <c r="D64" i="2"/>
  <c r="C64" i="2"/>
  <c r="Y63" i="2"/>
  <c r="X63" i="2"/>
  <c r="V63" i="2"/>
  <c r="U63" i="2"/>
  <c r="S63" i="2"/>
  <c r="R63" i="2"/>
  <c r="P63" i="2"/>
  <c r="O63" i="2"/>
  <c r="M63" i="2"/>
  <c r="L63" i="2"/>
  <c r="I63" i="2"/>
  <c r="G63" i="2"/>
  <c r="F63" i="2"/>
  <c r="D63" i="2"/>
  <c r="C63" i="2"/>
  <c r="Y62" i="2"/>
  <c r="X62" i="2"/>
  <c r="V62" i="2"/>
  <c r="U62" i="2"/>
  <c r="S62" i="2"/>
  <c r="R62" i="2"/>
  <c r="P62" i="2"/>
  <c r="O62" i="2"/>
  <c r="M62" i="2"/>
  <c r="L62" i="2"/>
  <c r="I62" i="2"/>
  <c r="G62" i="2"/>
  <c r="F62" i="2"/>
  <c r="D62" i="2"/>
  <c r="C62" i="2"/>
  <c r="Y61" i="2"/>
  <c r="X61" i="2"/>
  <c r="V61" i="2"/>
  <c r="U61" i="2"/>
  <c r="S61" i="2"/>
  <c r="R61" i="2"/>
  <c r="P61" i="2"/>
  <c r="O61" i="2"/>
  <c r="M61" i="2"/>
  <c r="L61" i="2"/>
  <c r="I61" i="2"/>
  <c r="G61" i="2"/>
  <c r="F61" i="2"/>
  <c r="D61" i="2"/>
  <c r="C61" i="2"/>
  <c r="Y60" i="2"/>
  <c r="X60" i="2"/>
  <c r="V60" i="2"/>
  <c r="U60" i="2"/>
  <c r="S60" i="2"/>
  <c r="R60" i="2"/>
  <c r="P60" i="2"/>
  <c r="O60" i="2"/>
  <c r="M60" i="2"/>
  <c r="L60" i="2"/>
  <c r="I60" i="2"/>
  <c r="G60" i="2"/>
  <c r="F60" i="2"/>
  <c r="D60" i="2"/>
  <c r="C60" i="2"/>
  <c r="Y59" i="2"/>
  <c r="X59" i="2"/>
  <c r="V59" i="2"/>
  <c r="U59" i="2"/>
  <c r="S59" i="2"/>
  <c r="R59" i="2"/>
  <c r="P59" i="2"/>
  <c r="O59" i="2"/>
  <c r="M59" i="2"/>
  <c r="L59" i="2"/>
  <c r="I59" i="2"/>
  <c r="G59" i="2"/>
  <c r="F59" i="2"/>
  <c r="D59" i="2"/>
  <c r="C59" i="2"/>
  <c r="Y58" i="2"/>
  <c r="X58" i="2"/>
  <c r="V58" i="2"/>
  <c r="U58" i="2"/>
  <c r="S58" i="2"/>
  <c r="R58" i="2"/>
  <c r="P58" i="2"/>
  <c r="O58" i="2"/>
  <c r="M58" i="2"/>
  <c r="L58" i="2"/>
  <c r="I58" i="2"/>
  <c r="G58" i="2"/>
  <c r="F58" i="2"/>
  <c r="D58" i="2"/>
  <c r="C58" i="2"/>
  <c r="Y57" i="2"/>
  <c r="X57" i="2"/>
  <c r="V57" i="2"/>
  <c r="U57" i="2"/>
  <c r="S57" i="2"/>
  <c r="R57" i="2"/>
  <c r="P57" i="2"/>
  <c r="O57" i="2"/>
  <c r="M57" i="2"/>
  <c r="L57" i="2"/>
  <c r="I57" i="2"/>
  <c r="G57" i="2"/>
  <c r="F57" i="2"/>
  <c r="D57" i="2"/>
  <c r="C57" i="2"/>
  <c r="Y56" i="2"/>
  <c r="X56" i="2"/>
  <c r="V56" i="2"/>
  <c r="U56" i="2"/>
  <c r="S56" i="2"/>
  <c r="R56" i="2"/>
  <c r="P56" i="2"/>
  <c r="O56" i="2"/>
  <c r="M56" i="2"/>
  <c r="L56" i="2"/>
  <c r="I56" i="2"/>
  <c r="G56" i="2"/>
  <c r="F56" i="2"/>
  <c r="D56" i="2"/>
  <c r="C56" i="2"/>
  <c r="Y55" i="2"/>
  <c r="X55" i="2"/>
  <c r="V55" i="2"/>
  <c r="U55" i="2"/>
  <c r="S55" i="2"/>
  <c r="R55" i="2"/>
  <c r="P55" i="2"/>
  <c r="O55" i="2"/>
  <c r="M55" i="2"/>
  <c r="L55" i="2"/>
  <c r="I55" i="2"/>
  <c r="G55" i="2"/>
  <c r="F55" i="2"/>
  <c r="D55" i="2"/>
  <c r="C55" i="2"/>
  <c r="Y54" i="2"/>
  <c r="X54" i="2"/>
  <c r="V54" i="2"/>
  <c r="U54" i="2"/>
  <c r="S54" i="2"/>
  <c r="R54" i="2"/>
  <c r="P54" i="2"/>
  <c r="O54" i="2"/>
  <c r="M54" i="2"/>
  <c r="L54" i="2"/>
  <c r="I54" i="2"/>
  <c r="G54" i="2"/>
  <c r="F54" i="2"/>
  <c r="D54" i="2"/>
  <c r="C54" i="2"/>
  <c r="Y53" i="2"/>
  <c r="X53" i="2"/>
  <c r="V53" i="2"/>
  <c r="U53" i="2"/>
  <c r="S53" i="2"/>
  <c r="R53" i="2"/>
  <c r="P53" i="2"/>
  <c r="O53" i="2"/>
  <c r="M53" i="2"/>
  <c r="L53" i="2"/>
  <c r="I53" i="2"/>
  <c r="G53" i="2"/>
  <c r="F53" i="2"/>
  <c r="D53" i="2"/>
  <c r="C53" i="2"/>
  <c r="Y52" i="2"/>
  <c r="X52" i="2"/>
  <c r="V52" i="2"/>
  <c r="U52" i="2"/>
  <c r="S52" i="2"/>
  <c r="R52" i="2"/>
  <c r="P52" i="2"/>
  <c r="O52" i="2"/>
  <c r="M52" i="2"/>
  <c r="L52" i="2"/>
  <c r="I52" i="2"/>
  <c r="G52" i="2"/>
  <c r="F52" i="2"/>
  <c r="D52" i="2"/>
  <c r="C52" i="2"/>
  <c r="Y51" i="2"/>
  <c r="X51" i="2"/>
  <c r="V51" i="2"/>
  <c r="U51" i="2"/>
  <c r="S51" i="2"/>
  <c r="R51" i="2"/>
  <c r="P51" i="2"/>
  <c r="O51" i="2"/>
  <c r="M51" i="2"/>
  <c r="L51" i="2"/>
  <c r="I51" i="2"/>
  <c r="G51" i="2"/>
  <c r="F51" i="2"/>
  <c r="D51" i="2"/>
  <c r="C51" i="2"/>
  <c r="Y50" i="2"/>
  <c r="X50" i="2"/>
  <c r="V50" i="2"/>
  <c r="U50" i="2"/>
  <c r="S50" i="2"/>
  <c r="R50" i="2"/>
  <c r="P50" i="2"/>
  <c r="O50" i="2"/>
  <c r="M50" i="2"/>
  <c r="L50" i="2"/>
  <c r="I50" i="2"/>
  <c r="G50" i="2"/>
  <c r="F50" i="2"/>
  <c r="D50" i="2"/>
  <c r="C50" i="2"/>
  <c r="Y49" i="2"/>
  <c r="X49" i="2"/>
  <c r="V49" i="2"/>
  <c r="U49" i="2"/>
  <c r="S49" i="2"/>
  <c r="R49" i="2"/>
  <c r="P49" i="2"/>
  <c r="O49" i="2"/>
  <c r="M49" i="2"/>
  <c r="L49" i="2"/>
  <c r="I49" i="2"/>
  <c r="G49" i="2"/>
  <c r="F49" i="2"/>
  <c r="D49" i="2"/>
  <c r="C49" i="2"/>
  <c r="Y48" i="2"/>
  <c r="X48" i="2"/>
  <c r="V48" i="2"/>
  <c r="U48" i="2"/>
  <c r="S48" i="2"/>
  <c r="R48" i="2"/>
  <c r="P48" i="2"/>
  <c r="O48" i="2"/>
  <c r="M48" i="2"/>
  <c r="L48" i="2"/>
  <c r="I48" i="2"/>
  <c r="G48" i="2"/>
  <c r="F48" i="2"/>
  <c r="D48" i="2"/>
  <c r="C48" i="2"/>
  <c r="Y47" i="2"/>
  <c r="X47" i="2"/>
  <c r="V47" i="2"/>
  <c r="U47" i="2"/>
  <c r="S47" i="2"/>
  <c r="R47" i="2"/>
  <c r="P47" i="2"/>
  <c r="O47" i="2"/>
  <c r="M47" i="2"/>
  <c r="L47" i="2"/>
  <c r="I47" i="2"/>
  <c r="G47" i="2"/>
  <c r="F47" i="2"/>
  <c r="D47" i="2"/>
  <c r="C47" i="2"/>
  <c r="Y46" i="2"/>
  <c r="X46" i="2"/>
  <c r="V46" i="2"/>
  <c r="U46" i="2"/>
  <c r="S46" i="2"/>
  <c r="R46" i="2"/>
  <c r="P46" i="2"/>
  <c r="O46" i="2"/>
  <c r="M46" i="2"/>
  <c r="L46" i="2"/>
  <c r="I46" i="2"/>
  <c r="G46" i="2"/>
  <c r="F46" i="2"/>
  <c r="D46" i="2"/>
  <c r="C46" i="2"/>
  <c r="Y45" i="2"/>
  <c r="X45" i="2"/>
  <c r="V45" i="2"/>
  <c r="U45" i="2"/>
  <c r="S45" i="2"/>
  <c r="R45" i="2"/>
  <c r="P45" i="2"/>
  <c r="O45" i="2"/>
  <c r="M45" i="2"/>
  <c r="L45" i="2"/>
  <c r="I45" i="2"/>
  <c r="G45" i="2"/>
  <c r="F45" i="2"/>
  <c r="D45" i="2"/>
  <c r="C45" i="2"/>
  <c r="Y44" i="2"/>
  <c r="X44" i="2"/>
  <c r="V44" i="2"/>
  <c r="U44" i="2"/>
  <c r="S44" i="2"/>
  <c r="R44" i="2"/>
  <c r="P44" i="2"/>
  <c r="O44" i="2"/>
  <c r="M44" i="2"/>
  <c r="L44" i="2"/>
  <c r="I44" i="2"/>
  <c r="G44" i="2"/>
  <c r="F44" i="2"/>
  <c r="D44" i="2"/>
  <c r="C44" i="2"/>
  <c r="Y43" i="2"/>
  <c r="X43" i="2"/>
  <c r="V43" i="2"/>
  <c r="U43" i="2"/>
  <c r="S43" i="2"/>
  <c r="R43" i="2"/>
  <c r="P43" i="2"/>
  <c r="O43" i="2"/>
  <c r="M43" i="2"/>
  <c r="L43" i="2"/>
  <c r="I43" i="2"/>
  <c r="G43" i="2"/>
  <c r="F43" i="2"/>
  <c r="D43" i="2"/>
  <c r="C43" i="2"/>
  <c r="Y42" i="2"/>
  <c r="X42" i="2"/>
  <c r="V42" i="2"/>
  <c r="U42" i="2"/>
  <c r="S42" i="2"/>
  <c r="R42" i="2"/>
  <c r="P42" i="2"/>
  <c r="O42" i="2"/>
  <c r="M42" i="2"/>
  <c r="L42" i="2"/>
  <c r="I42" i="2"/>
  <c r="G42" i="2"/>
  <c r="F42" i="2"/>
  <c r="D42" i="2"/>
  <c r="C42" i="2"/>
  <c r="Y41" i="2"/>
  <c r="X41" i="2"/>
  <c r="V41" i="2"/>
  <c r="U41" i="2"/>
  <c r="S41" i="2"/>
  <c r="R41" i="2"/>
  <c r="P41" i="2"/>
  <c r="O41" i="2"/>
  <c r="M41" i="2"/>
  <c r="L41" i="2"/>
  <c r="I41" i="2"/>
  <c r="G41" i="2"/>
  <c r="F41" i="2"/>
  <c r="D41" i="2"/>
  <c r="C41" i="2"/>
  <c r="Y40" i="2"/>
  <c r="X40" i="2"/>
  <c r="V40" i="2"/>
  <c r="U40" i="2"/>
  <c r="S40" i="2"/>
  <c r="R40" i="2"/>
  <c r="P40" i="2"/>
  <c r="O40" i="2"/>
  <c r="M40" i="2"/>
  <c r="L40" i="2"/>
  <c r="I40" i="2"/>
  <c r="G40" i="2"/>
  <c r="F40" i="2"/>
  <c r="D40" i="2"/>
  <c r="C40" i="2"/>
  <c r="Y39" i="2"/>
  <c r="X39" i="2"/>
  <c r="V39" i="2"/>
  <c r="U39" i="2"/>
  <c r="S39" i="2"/>
  <c r="R39" i="2"/>
  <c r="P39" i="2"/>
  <c r="O39" i="2"/>
  <c r="M39" i="2"/>
  <c r="L39" i="2"/>
  <c r="I39" i="2"/>
  <c r="G39" i="2"/>
  <c r="F39" i="2"/>
  <c r="D39" i="2"/>
  <c r="C39" i="2"/>
  <c r="Y38" i="2"/>
  <c r="X38" i="2"/>
  <c r="V38" i="2"/>
  <c r="U38" i="2"/>
  <c r="S38" i="2"/>
  <c r="R38" i="2"/>
  <c r="P38" i="2"/>
  <c r="O38" i="2"/>
  <c r="M38" i="2"/>
  <c r="L38" i="2"/>
  <c r="I38" i="2"/>
  <c r="G38" i="2"/>
  <c r="F38" i="2"/>
  <c r="D38" i="2"/>
  <c r="C38" i="2"/>
  <c r="Y37" i="2"/>
  <c r="X37" i="2"/>
  <c r="V37" i="2"/>
  <c r="U37" i="2"/>
  <c r="S37" i="2"/>
  <c r="R37" i="2"/>
  <c r="P37" i="2"/>
  <c r="O37" i="2"/>
  <c r="M37" i="2"/>
  <c r="L37" i="2"/>
  <c r="I37" i="2"/>
  <c r="G37" i="2"/>
  <c r="F37" i="2"/>
  <c r="D37" i="2"/>
  <c r="C37" i="2"/>
  <c r="Y36" i="2"/>
  <c r="X36" i="2"/>
  <c r="V36" i="2"/>
  <c r="U36" i="2"/>
  <c r="S36" i="2"/>
  <c r="R36" i="2"/>
  <c r="P36" i="2"/>
  <c r="O36" i="2"/>
  <c r="M36" i="2"/>
  <c r="L36" i="2"/>
  <c r="I36" i="2"/>
  <c r="G36" i="2"/>
  <c r="F36" i="2"/>
  <c r="D36" i="2"/>
  <c r="C36" i="2"/>
  <c r="Y35" i="2"/>
  <c r="X35" i="2"/>
  <c r="V35" i="2"/>
  <c r="U35" i="2"/>
  <c r="S35" i="2"/>
  <c r="R35" i="2"/>
  <c r="P35" i="2"/>
  <c r="O35" i="2"/>
  <c r="M35" i="2"/>
  <c r="L35" i="2"/>
  <c r="I35" i="2"/>
  <c r="G35" i="2"/>
  <c r="F35" i="2"/>
  <c r="D35" i="2"/>
  <c r="C35" i="2"/>
  <c r="Y34" i="2"/>
  <c r="X34" i="2"/>
  <c r="V34" i="2"/>
  <c r="U34" i="2"/>
  <c r="S34" i="2"/>
  <c r="R34" i="2"/>
  <c r="P34" i="2"/>
  <c r="O34" i="2"/>
  <c r="M34" i="2"/>
  <c r="L34" i="2"/>
  <c r="I34" i="2"/>
  <c r="G34" i="2"/>
  <c r="F34" i="2"/>
  <c r="D34" i="2"/>
  <c r="C34" i="2"/>
  <c r="Y33" i="2"/>
  <c r="X33" i="2"/>
  <c r="V33" i="2"/>
  <c r="U33" i="2"/>
  <c r="S33" i="2"/>
  <c r="R33" i="2"/>
  <c r="P33" i="2"/>
  <c r="O33" i="2"/>
  <c r="M33" i="2"/>
  <c r="L33" i="2"/>
  <c r="I33" i="2"/>
  <c r="G33" i="2"/>
  <c r="F33" i="2"/>
  <c r="D33" i="2"/>
  <c r="C33" i="2"/>
  <c r="Y32" i="2"/>
  <c r="X32" i="2"/>
  <c r="V32" i="2"/>
  <c r="U32" i="2"/>
  <c r="S32" i="2"/>
  <c r="R32" i="2"/>
  <c r="P32" i="2"/>
  <c r="O32" i="2"/>
  <c r="M32" i="2"/>
  <c r="L32" i="2"/>
  <c r="I32" i="2"/>
  <c r="G32" i="2"/>
  <c r="F32" i="2"/>
  <c r="D32" i="2"/>
  <c r="C32" i="2"/>
  <c r="Y31" i="2"/>
  <c r="X31" i="2"/>
  <c r="V31" i="2"/>
  <c r="U31" i="2"/>
  <c r="S31" i="2"/>
  <c r="R31" i="2"/>
  <c r="P31" i="2"/>
  <c r="O31" i="2"/>
  <c r="M31" i="2"/>
  <c r="L31" i="2"/>
  <c r="I31" i="2"/>
  <c r="G31" i="2"/>
  <c r="F31" i="2"/>
  <c r="D31" i="2"/>
  <c r="C31" i="2"/>
  <c r="Y30" i="2"/>
  <c r="X30" i="2"/>
  <c r="V30" i="2"/>
  <c r="U30" i="2"/>
  <c r="S30" i="2"/>
  <c r="R30" i="2"/>
  <c r="P30" i="2"/>
  <c r="O30" i="2"/>
  <c r="M30" i="2"/>
  <c r="L30" i="2"/>
  <c r="I30" i="2"/>
  <c r="G30" i="2"/>
  <c r="F30" i="2"/>
  <c r="D30" i="2"/>
  <c r="C30" i="2"/>
  <c r="Y29" i="2"/>
  <c r="X29" i="2"/>
  <c r="V29" i="2"/>
  <c r="U29" i="2"/>
  <c r="S29" i="2"/>
  <c r="R29" i="2"/>
  <c r="P29" i="2"/>
  <c r="O29" i="2"/>
  <c r="M29" i="2"/>
  <c r="L29" i="2"/>
  <c r="I29" i="2"/>
  <c r="G29" i="2"/>
  <c r="F29" i="2"/>
  <c r="D29" i="2"/>
  <c r="C29" i="2"/>
  <c r="Y28" i="2"/>
  <c r="X28" i="2"/>
  <c r="V28" i="2"/>
  <c r="U28" i="2"/>
  <c r="S28" i="2"/>
  <c r="R28" i="2"/>
  <c r="P28" i="2"/>
  <c r="O28" i="2"/>
  <c r="M28" i="2"/>
  <c r="L28" i="2"/>
  <c r="I28" i="2"/>
  <c r="G28" i="2"/>
  <c r="F28" i="2"/>
  <c r="D28" i="2"/>
  <c r="C28" i="2"/>
  <c r="Y27" i="2"/>
  <c r="X27" i="2"/>
  <c r="V27" i="2"/>
  <c r="U27" i="2"/>
  <c r="S27" i="2"/>
  <c r="R27" i="2"/>
  <c r="P27" i="2"/>
  <c r="O27" i="2"/>
  <c r="M27" i="2"/>
  <c r="L27" i="2"/>
  <c r="I27" i="2"/>
  <c r="G27" i="2"/>
  <c r="F27" i="2"/>
  <c r="D27" i="2"/>
  <c r="C27" i="2"/>
  <c r="Y26" i="2"/>
  <c r="X26" i="2"/>
  <c r="V26" i="2"/>
  <c r="U26" i="2"/>
  <c r="S26" i="2"/>
  <c r="R26" i="2"/>
  <c r="P26" i="2"/>
  <c r="O26" i="2"/>
  <c r="M26" i="2"/>
  <c r="L26" i="2"/>
  <c r="I26" i="2"/>
  <c r="G26" i="2"/>
  <c r="F26" i="2"/>
  <c r="D26" i="2"/>
  <c r="C26" i="2"/>
  <c r="Y25" i="2"/>
  <c r="X25" i="2"/>
  <c r="V25" i="2"/>
  <c r="U25" i="2"/>
  <c r="S25" i="2"/>
  <c r="R25" i="2"/>
  <c r="P25" i="2"/>
  <c r="O25" i="2"/>
  <c r="M25" i="2"/>
  <c r="L25" i="2"/>
  <c r="I25" i="2"/>
  <c r="G25" i="2"/>
  <c r="F25" i="2"/>
  <c r="D25" i="2"/>
  <c r="C25" i="2"/>
  <c r="Y24" i="2"/>
  <c r="X24" i="2"/>
  <c r="V24" i="2"/>
  <c r="U24" i="2"/>
  <c r="S24" i="2"/>
  <c r="R24" i="2"/>
  <c r="P24" i="2"/>
  <c r="O24" i="2"/>
  <c r="M24" i="2"/>
  <c r="L24" i="2"/>
  <c r="I24" i="2"/>
  <c r="G24" i="2"/>
  <c r="F24" i="2"/>
  <c r="D24" i="2"/>
  <c r="C24" i="2"/>
  <c r="Y23" i="2"/>
  <c r="X23" i="2"/>
  <c r="V23" i="2"/>
  <c r="U23" i="2"/>
  <c r="S23" i="2"/>
  <c r="R23" i="2"/>
  <c r="P23" i="2"/>
  <c r="O23" i="2"/>
  <c r="M23" i="2"/>
  <c r="L23" i="2"/>
  <c r="I23" i="2"/>
  <c r="G23" i="2"/>
  <c r="F23" i="2"/>
  <c r="D23" i="2"/>
  <c r="C23" i="2"/>
  <c r="Y22" i="2"/>
  <c r="X22" i="2"/>
  <c r="V22" i="2"/>
  <c r="U22" i="2"/>
  <c r="S22" i="2"/>
  <c r="R22" i="2"/>
  <c r="P22" i="2"/>
  <c r="O22" i="2"/>
  <c r="M22" i="2"/>
  <c r="L22" i="2"/>
  <c r="I22" i="2"/>
  <c r="G22" i="2"/>
  <c r="F22" i="2"/>
  <c r="D22" i="2"/>
  <c r="C22" i="2"/>
  <c r="Y21" i="2"/>
  <c r="X21" i="2"/>
  <c r="V21" i="2"/>
  <c r="U21" i="2"/>
  <c r="S21" i="2"/>
  <c r="R21" i="2"/>
  <c r="P21" i="2"/>
  <c r="O21" i="2"/>
  <c r="M21" i="2"/>
  <c r="L21" i="2"/>
  <c r="I21" i="2"/>
  <c r="G21" i="2"/>
  <c r="F21" i="2"/>
  <c r="D21" i="2"/>
  <c r="C21" i="2"/>
  <c r="Y20" i="2"/>
  <c r="X20" i="2"/>
  <c r="V20" i="2"/>
  <c r="U20" i="2"/>
  <c r="S20" i="2"/>
  <c r="R20" i="2"/>
  <c r="P20" i="2"/>
  <c r="O20" i="2"/>
  <c r="M20" i="2"/>
  <c r="L20" i="2"/>
  <c r="I20" i="2"/>
  <c r="G20" i="2"/>
  <c r="F20" i="2"/>
  <c r="D20" i="2"/>
  <c r="C20" i="2"/>
  <c r="Y19" i="2"/>
  <c r="X19" i="2"/>
  <c r="V19" i="2"/>
  <c r="U19" i="2"/>
  <c r="S19" i="2"/>
  <c r="R19" i="2"/>
  <c r="P19" i="2"/>
  <c r="O19" i="2"/>
  <c r="M19" i="2"/>
  <c r="L19" i="2"/>
  <c r="I19" i="2"/>
  <c r="G19" i="2"/>
  <c r="F19" i="2"/>
  <c r="D19" i="2"/>
  <c r="C19" i="2"/>
  <c r="Y18" i="2"/>
  <c r="X18" i="2"/>
  <c r="V18" i="2"/>
  <c r="U18" i="2"/>
  <c r="S18" i="2"/>
  <c r="R18" i="2"/>
  <c r="P18" i="2"/>
  <c r="O18" i="2"/>
  <c r="M18" i="2"/>
  <c r="L18" i="2"/>
  <c r="I18" i="2"/>
  <c r="G18" i="2"/>
  <c r="F18" i="2"/>
  <c r="D18" i="2"/>
  <c r="C18" i="2"/>
  <c r="Y17" i="2"/>
  <c r="X17" i="2"/>
  <c r="V17" i="2"/>
  <c r="U17" i="2"/>
  <c r="S17" i="2"/>
  <c r="R17" i="2"/>
  <c r="P17" i="2"/>
  <c r="O17" i="2"/>
  <c r="M17" i="2"/>
  <c r="L17" i="2"/>
  <c r="I17" i="2"/>
  <c r="G17" i="2"/>
  <c r="F17" i="2"/>
  <c r="D17" i="2"/>
  <c r="C17" i="2"/>
  <c r="Y16" i="2"/>
  <c r="X16" i="2"/>
  <c r="V16" i="2"/>
  <c r="U16" i="2"/>
  <c r="S16" i="2"/>
  <c r="R16" i="2"/>
  <c r="P16" i="2"/>
  <c r="O16" i="2"/>
  <c r="M16" i="2"/>
  <c r="L16" i="2"/>
  <c r="I16" i="2"/>
  <c r="G16" i="2"/>
  <c r="F16" i="2"/>
  <c r="D16" i="2"/>
  <c r="C16" i="2"/>
  <c r="Y15" i="2"/>
  <c r="X15" i="2"/>
  <c r="V15" i="2"/>
  <c r="U15" i="2"/>
  <c r="S15" i="2"/>
  <c r="R15" i="2"/>
  <c r="P15" i="2"/>
  <c r="O15" i="2"/>
  <c r="M15" i="2"/>
  <c r="L15" i="2"/>
  <c r="I15" i="2"/>
  <c r="G15" i="2"/>
  <c r="F15" i="2"/>
  <c r="D15" i="2"/>
  <c r="C15" i="2"/>
  <c r="Y14" i="2"/>
  <c r="X14" i="2"/>
  <c r="V14" i="2"/>
  <c r="U14" i="2"/>
  <c r="S14" i="2"/>
  <c r="R14" i="2"/>
  <c r="P14" i="2"/>
  <c r="O14" i="2"/>
  <c r="M14" i="2"/>
  <c r="L14" i="2"/>
  <c r="I14" i="2"/>
  <c r="G14" i="2"/>
  <c r="F14" i="2"/>
  <c r="D14" i="2"/>
  <c r="C14" i="2"/>
  <c r="Y13" i="2"/>
  <c r="X13" i="2"/>
  <c r="V13" i="2"/>
  <c r="U13" i="2"/>
  <c r="S13" i="2"/>
  <c r="R13" i="2"/>
  <c r="P13" i="2"/>
  <c r="O13" i="2"/>
  <c r="M13" i="2"/>
  <c r="L13" i="2"/>
  <c r="I13" i="2"/>
  <c r="G13" i="2"/>
  <c r="F13" i="2"/>
  <c r="D13" i="2"/>
  <c r="C13" i="2"/>
  <c r="Y12" i="2"/>
  <c r="X12" i="2"/>
  <c r="V12" i="2"/>
  <c r="U12" i="2"/>
  <c r="S12" i="2"/>
  <c r="R12" i="2"/>
  <c r="P12" i="2"/>
  <c r="O12" i="2"/>
  <c r="M12" i="2"/>
  <c r="L12" i="2"/>
  <c r="I12" i="2"/>
  <c r="G12" i="2"/>
  <c r="F12" i="2"/>
  <c r="D12" i="2"/>
  <c r="C12" i="2"/>
  <c r="Y11" i="2"/>
  <c r="X11" i="2"/>
  <c r="V11" i="2"/>
  <c r="U11" i="2"/>
  <c r="S11" i="2"/>
  <c r="R11" i="2"/>
  <c r="P11" i="2"/>
  <c r="O11" i="2"/>
  <c r="M11" i="2"/>
  <c r="L11" i="2"/>
  <c r="I11" i="2"/>
  <c r="G11" i="2"/>
  <c r="F11" i="2"/>
  <c r="D11" i="2"/>
  <c r="C11" i="2"/>
  <c r="Y10" i="2"/>
  <c r="X10" i="2"/>
  <c r="V10" i="2"/>
  <c r="U10" i="2"/>
  <c r="S10" i="2"/>
  <c r="R10" i="2"/>
  <c r="P10" i="2"/>
  <c r="O10" i="2"/>
  <c r="M10" i="2"/>
  <c r="L10" i="2"/>
  <c r="I10" i="2"/>
  <c r="G10" i="2"/>
  <c r="F10" i="2"/>
  <c r="D10" i="2"/>
  <c r="C10" i="2"/>
  <c r="Y9" i="2"/>
  <c r="X9" i="2"/>
  <c r="V9" i="2"/>
  <c r="U9" i="2"/>
  <c r="S9" i="2"/>
  <c r="R9" i="2"/>
  <c r="P9" i="2"/>
  <c r="O9" i="2"/>
  <c r="M9" i="2"/>
  <c r="L9" i="2"/>
  <c r="I9" i="2"/>
  <c r="G9" i="2"/>
  <c r="F9" i="2"/>
  <c r="D9" i="2"/>
  <c r="C9" i="2"/>
  <c r="Y8" i="2"/>
  <c r="X8" i="2"/>
  <c r="V8" i="2"/>
  <c r="U8" i="2"/>
  <c r="S8" i="2"/>
  <c r="R8" i="2"/>
  <c r="P8" i="2"/>
  <c r="O8" i="2"/>
  <c r="M8" i="2"/>
  <c r="L8" i="2"/>
  <c r="I8" i="2"/>
  <c r="G8" i="2"/>
  <c r="F8" i="2"/>
  <c r="D8" i="2"/>
  <c r="C8" i="2"/>
  <c r="Y7" i="2"/>
  <c r="X7" i="2"/>
  <c r="V7" i="2"/>
  <c r="U7" i="2"/>
  <c r="S7" i="2"/>
  <c r="R7" i="2"/>
  <c r="P7" i="2"/>
  <c r="O7" i="2"/>
  <c r="M7" i="2"/>
  <c r="L7" i="2"/>
  <c r="I7" i="2"/>
  <c r="G7" i="2"/>
  <c r="F7" i="2"/>
  <c r="D7" i="2"/>
  <c r="C7" i="2"/>
  <c r="Y6" i="2"/>
  <c r="X6" i="2"/>
  <c r="V6" i="2"/>
  <c r="U6" i="2"/>
  <c r="S6" i="2"/>
  <c r="R6" i="2"/>
  <c r="P6" i="2"/>
  <c r="O6" i="2"/>
  <c r="M6" i="2"/>
  <c r="L6" i="2"/>
  <c r="I6" i="2"/>
  <c r="G6" i="2"/>
  <c r="F6" i="2"/>
  <c r="D6" i="2"/>
  <c r="C6" i="2"/>
  <c r="Y5" i="2"/>
  <c r="X5" i="2"/>
  <c r="V5" i="2"/>
  <c r="U5" i="2"/>
  <c r="S5" i="2"/>
  <c r="R5" i="2"/>
  <c r="P5" i="2"/>
  <c r="O5" i="2"/>
  <c r="M5" i="2"/>
  <c r="L5" i="2"/>
  <c r="I5" i="2"/>
  <c r="G5" i="2"/>
  <c r="F5" i="2"/>
  <c r="D5" i="2"/>
  <c r="C5" i="2"/>
  <c r="Y4" i="2"/>
  <c r="X4" i="2"/>
  <c r="V4" i="2"/>
  <c r="U4" i="2"/>
  <c r="S4" i="2"/>
  <c r="R4" i="2"/>
  <c r="P4" i="2"/>
  <c r="O4" i="2"/>
  <c r="M4" i="2"/>
  <c r="L4" i="2"/>
  <c r="I4" i="2"/>
  <c r="G4" i="2"/>
  <c r="F4" i="2"/>
  <c r="D4" i="2"/>
  <c r="C4" i="2"/>
  <c r="Y3" i="2"/>
  <c r="X3" i="2"/>
  <c r="V3" i="2"/>
  <c r="U3" i="2"/>
  <c r="S3" i="2"/>
  <c r="R3" i="2"/>
  <c r="P3" i="2"/>
  <c r="O3" i="2"/>
  <c r="M3" i="2"/>
  <c r="L3" i="2"/>
  <c r="I3" i="2"/>
  <c r="G3" i="2"/>
  <c r="F3" i="2"/>
  <c r="D3" i="2"/>
  <c r="C3" i="2"/>
  <c r="G93" i="1"/>
  <c r="F93" i="1"/>
  <c r="D93" i="1"/>
  <c r="C93" i="1"/>
  <c r="G92" i="1"/>
  <c r="F92" i="1"/>
  <c r="D92" i="1"/>
  <c r="C92" i="1"/>
  <c r="G91" i="1"/>
  <c r="F91" i="1"/>
  <c r="D91" i="1"/>
  <c r="C91" i="1"/>
  <c r="G90" i="1"/>
  <c r="F90" i="1"/>
  <c r="D90" i="1"/>
  <c r="C90" i="1"/>
  <c r="G89" i="1"/>
  <c r="F89" i="1"/>
  <c r="D89" i="1"/>
  <c r="C89" i="1"/>
  <c r="G88" i="1"/>
  <c r="F88" i="1"/>
  <c r="D88" i="1"/>
  <c r="C88" i="1"/>
  <c r="G87" i="1"/>
  <c r="F87" i="1"/>
  <c r="D87" i="1"/>
  <c r="C87" i="1"/>
  <c r="G86" i="1"/>
  <c r="F86" i="1"/>
  <c r="D86" i="1"/>
  <c r="C86" i="1"/>
  <c r="G85" i="1"/>
  <c r="F85" i="1"/>
  <c r="D85" i="1"/>
  <c r="C85" i="1"/>
  <c r="G84" i="1"/>
  <c r="F84" i="1"/>
  <c r="D84" i="1"/>
  <c r="C84" i="1"/>
  <c r="G83" i="1"/>
  <c r="F83" i="1"/>
  <c r="D83" i="1"/>
  <c r="C83" i="1"/>
  <c r="G82" i="1"/>
  <c r="F82" i="1"/>
  <c r="D82" i="1"/>
  <c r="C82" i="1"/>
  <c r="G81" i="1"/>
  <c r="F81" i="1"/>
  <c r="D81" i="1"/>
  <c r="C81" i="1"/>
  <c r="G80" i="1"/>
  <c r="F80" i="1"/>
  <c r="D80" i="1"/>
  <c r="C80" i="1"/>
  <c r="G79" i="1"/>
  <c r="F79" i="1"/>
  <c r="D79" i="1"/>
  <c r="C79" i="1"/>
  <c r="G78" i="1"/>
  <c r="F78" i="1"/>
  <c r="D78" i="1"/>
  <c r="C78" i="1"/>
  <c r="G77" i="1"/>
  <c r="F77" i="1"/>
  <c r="D77" i="1"/>
  <c r="C77" i="1"/>
  <c r="G76" i="1"/>
  <c r="F76" i="1"/>
  <c r="D76" i="1"/>
  <c r="C76" i="1"/>
  <c r="G75" i="1"/>
  <c r="F75" i="1"/>
  <c r="D75" i="1"/>
  <c r="C75" i="1"/>
  <c r="G74" i="1"/>
  <c r="F74" i="1"/>
  <c r="D74" i="1"/>
  <c r="C74" i="1"/>
  <c r="G73" i="1"/>
  <c r="F73" i="1"/>
  <c r="D73" i="1"/>
  <c r="C73" i="1"/>
  <c r="G72" i="1"/>
  <c r="F72" i="1"/>
  <c r="D72" i="1"/>
  <c r="C72" i="1"/>
  <c r="G71" i="1"/>
  <c r="F71" i="1"/>
  <c r="D71" i="1"/>
  <c r="C71" i="1"/>
  <c r="G70" i="1"/>
  <c r="F70" i="1"/>
  <c r="D70" i="1"/>
  <c r="C70" i="1"/>
  <c r="G69" i="1"/>
  <c r="F69" i="1"/>
  <c r="D69" i="1"/>
  <c r="C69" i="1"/>
  <c r="G68" i="1"/>
  <c r="F68" i="1"/>
  <c r="D68" i="1"/>
  <c r="C68" i="1"/>
  <c r="G67" i="1"/>
  <c r="F67" i="1"/>
  <c r="D67" i="1"/>
  <c r="C67" i="1"/>
  <c r="G66" i="1"/>
  <c r="F66" i="1"/>
  <c r="D66" i="1"/>
  <c r="C66" i="1"/>
  <c r="G65" i="1"/>
  <c r="F65" i="1"/>
  <c r="D65" i="1"/>
  <c r="C65" i="1"/>
  <c r="G64" i="1"/>
  <c r="F64" i="1"/>
  <c r="D64" i="1"/>
  <c r="C64" i="1"/>
  <c r="G63" i="1"/>
  <c r="F63" i="1"/>
  <c r="D63" i="1"/>
  <c r="C63" i="1"/>
  <c r="G62" i="1"/>
  <c r="F62" i="1"/>
  <c r="D62" i="1"/>
  <c r="C62" i="1"/>
  <c r="G61" i="1"/>
  <c r="F61" i="1"/>
  <c r="D61" i="1"/>
  <c r="C61" i="1"/>
  <c r="G60" i="1"/>
  <c r="F60" i="1"/>
  <c r="D60" i="1"/>
  <c r="C60" i="1"/>
  <c r="G59" i="1"/>
  <c r="F59" i="1"/>
  <c r="D59" i="1"/>
  <c r="C59" i="1"/>
  <c r="G58" i="1"/>
  <c r="F58" i="1"/>
  <c r="D58" i="1"/>
  <c r="C58" i="1"/>
  <c r="G57" i="1"/>
  <c r="F57" i="1"/>
  <c r="D57" i="1"/>
  <c r="C57" i="1"/>
  <c r="G56" i="1"/>
  <c r="F56" i="1"/>
  <c r="D56" i="1"/>
  <c r="C56" i="1"/>
  <c r="G55" i="1"/>
  <c r="F55" i="1"/>
  <c r="D55" i="1"/>
  <c r="C55" i="1"/>
  <c r="G54" i="1"/>
  <c r="F54" i="1"/>
  <c r="D54" i="1"/>
  <c r="C54" i="1"/>
  <c r="G53" i="1"/>
  <c r="F53" i="1"/>
  <c r="D53" i="1"/>
  <c r="C53" i="1"/>
  <c r="G52" i="1"/>
  <c r="F52" i="1"/>
  <c r="D52" i="1"/>
  <c r="C52" i="1"/>
  <c r="G51" i="1"/>
  <c r="F51" i="1"/>
  <c r="D51" i="1"/>
  <c r="C51" i="1"/>
  <c r="G50" i="1"/>
  <c r="F50" i="1"/>
  <c r="D50" i="1"/>
  <c r="C50" i="1"/>
  <c r="G49" i="1"/>
  <c r="F49" i="1"/>
  <c r="D49" i="1"/>
  <c r="C49" i="1"/>
  <c r="G48" i="1"/>
  <c r="F48" i="1"/>
  <c r="D48" i="1"/>
  <c r="C48" i="1"/>
  <c r="G47" i="1"/>
  <c r="F47" i="1"/>
  <c r="D47" i="1"/>
  <c r="C47" i="1"/>
  <c r="G46" i="1"/>
  <c r="F46" i="1"/>
  <c r="D46" i="1"/>
  <c r="C46" i="1"/>
  <c r="G45" i="1"/>
  <c r="F45" i="1"/>
  <c r="D45" i="1"/>
  <c r="C45" i="1"/>
  <c r="G44" i="1"/>
  <c r="F44" i="1"/>
  <c r="D44" i="1"/>
  <c r="C44" i="1"/>
  <c r="G43" i="1"/>
  <c r="F43" i="1"/>
  <c r="D43" i="1"/>
  <c r="C43" i="1"/>
  <c r="G42" i="1"/>
  <c r="F42" i="1"/>
  <c r="D42" i="1"/>
  <c r="C42" i="1"/>
  <c r="G41" i="1"/>
  <c r="F41" i="1"/>
  <c r="D41" i="1"/>
  <c r="C41" i="1"/>
  <c r="G40" i="1"/>
  <c r="F40" i="1"/>
  <c r="D40" i="1"/>
  <c r="C40" i="1"/>
  <c r="G39" i="1"/>
  <c r="F39" i="1"/>
  <c r="D39" i="1"/>
  <c r="C39" i="1"/>
  <c r="G38" i="1"/>
  <c r="F38" i="1"/>
  <c r="D38" i="1"/>
  <c r="C38" i="1"/>
  <c r="G37" i="1"/>
  <c r="F37" i="1"/>
  <c r="D37" i="1"/>
  <c r="C37" i="1"/>
  <c r="G36" i="1"/>
  <c r="F36" i="1"/>
  <c r="D36" i="1"/>
  <c r="C36" i="1"/>
  <c r="G35" i="1"/>
  <c r="F35" i="1"/>
  <c r="D35" i="1"/>
  <c r="C35" i="1"/>
  <c r="G34" i="1"/>
  <c r="F34" i="1"/>
  <c r="D34" i="1"/>
  <c r="C34" i="1"/>
  <c r="G33" i="1"/>
  <c r="F33" i="1"/>
  <c r="D33" i="1"/>
  <c r="C33" i="1"/>
  <c r="G32" i="1"/>
  <c r="F32" i="1"/>
  <c r="D32" i="1"/>
  <c r="C32" i="1"/>
  <c r="G31" i="1"/>
  <c r="F31" i="1"/>
  <c r="D31" i="1"/>
  <c r="C31" i="1"/>
  <c r="G30" i="1"/>
  <c r="F30" i="1"/>
  <c r="D30" i="1"/>
  <c r="C30" i="1"/>
  <c r="G29" i="1"/>
  <c r="F29" i="1"/>
  <c r="D29" i="1"/>
  <c r="C29" i="1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G24" i="1"/>
  <c r="F24" i="1"/>
  <c r="D24" i="1"/>
  <c r="C24" i="1"/>
  <c r="G23" i="1"/>
  <c r="F23" i="1"/>
  <c r="D23" i="1"/>
  <c r="C23" i="1"/>
  <c r="G22" i="1"/>
  <c r="F22" i="1"/>
  <c r="D22" i="1"/>
  <c r="C22" i="1"/>
  <c r="G21" i="1"/>
  <c r="F21" i="1"/>
  <c r="D21" i="1"/>
  <c r="C21" i="1"/>
  <c r="G20" i="1"/>
  <c r="F20" i="1"/>
  <c r="D20" i="1"/>
  <c r="C20" i="1"/>
  <c r="G19" i="1"/>
  <c r="F19" i="1"/>
  <c r="D19" i="1"/>
  <c r="C19" i="1"/>
  <c r="G18" i="1"/>
  <c r="F18" i="1"/>
  <c r="D18" i="1"/>
  <c r="C18" i="1"/>
  <c r="G17" i="1"/>
  <c r="F17" i="1"/>
  <c r="D17" i="1"/>
  <c r="C17" i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F13" i="1"/>
  <c r="D13" i="1"/>
  <c r="C13" i="1"/>
  <c r="G12" i="1"/>
  <c r="F12" i="1"/>
  <c r="D12" i="1"/>
  <c r="C12" i="1"/>
  <c r="G11" i="1"/>
  <c r="F11" i="1"/>
  <c r="D11" i="1"/>
  <c r="C11" i="1"/>
  <c r="G10" i="1"/>
  <c r="F10" i="1"/>
  <c r="D10" i="1"/>
  <c r="C10" i="1"/>
  <c r="G9" i="1"/>
  <c r="F9" i="1"/>
  <c r="D9" i="1"/>
  <c r="C9" i="1"/>
  <c r="G8" i="1"/>
  <c r="F8" i="1"/>
  <c r="D8" i="1"/>
  <c r="C8" i="1"/>
  <c r="G7" i="1"/>
  <c r="F7" i="1"/>
  <c r="D7" i="1"/>
  <c r="C7" i="1"/>
  <c r="G6" i="1"/>
  <c r="F6" i="1"/>
  <c r="D6" i="1"/>
  <c r="C6" i="1"/>
  <c r="G5" i="1"/>
  <c r="F5" i="1"/>
  <c r="D5" i="1"/>
  <c r="C5" i="1"/>
  <c r="G4" i="1"/>
  <c r="F4" i="1"/>
  <c r="D4" i="1"/>
  <c r="C4" i="1"/>
  <c r="G3" i="1"/>
  <c r="F3" i="1"/>
  <c r="D3" i="1"/>
  <c r="C3" i="1"/>
</calcChain>
</file>

<file path=xl/sharedStrings.xml><?xml version="1.0" encoding="utf-8"?>
<sst xmlns="http://schemas.openxmlformats.org/spreadsheetml/2006/main" count="108" uniqueCount="34">
  <si>
    <t>e-tron 55 (95 kWh)</t>
  </si>
  <si>
    <t>e-tron 50 (71 kWh)</t>
  </si>
  <si>
    <t>SoC</t>
  </si>
  <si>
    <t>kW</t>
  </si>
  <si>
    <t>C</t>
  </si>
  <si>
    <t>km/h</t>
  </si>
  <si>
    <t>Taycan 93 kWh</t>
  </si>
  <si>
    <t>Model 3 80 kWh</t>
  </si>
  <si>
    <t>Model X 100 kWh</t>
  </si>
  <si>
    <t>e-tron 95 kWh</t>
  </si>
  <si>
    <t>EQC 80 kWh*</t>
  </si>
  <si>
    <t>I-Pace 90 kWh</t>
  </si>
  <si>
    <t>e-Soul 64 kWh*</t>
  </si>
  <si>
    <t>Ioniq 28 kWh*</t>
  </si>
  <si>
    <t>e-Soul 64 kWh</t>
  </si>
  <si>
    <t>Ioniq 28 kWh</t>
  </si>
  <si>
    <t>Time</t>
  </si>
  <si>
    <t>+kWh</t>
  </si>
  <si>
    <t>+km</t>
  </si>
  <si>
    <t>Time (minutes)</t>
  </si>
  <si>
    <t>Added distance (km)</t>
  </si>
  <si>
    <t>Model (km)</t>
  </si>
  <si>
    <t>Model (time)</t>
  </si>
  <si>
    <t>Model 3</t>
  </si>
  <si>
    <t>Taycan</t>
  </si>
  <si>
    <t>e-tron</t>
  </si>
  <si>
    <t>Model X</t>
  </si>
  <si>
    <t>EQC</t>
  </si>
  <si>
    <t>e-Soul</t>
  </si>
  <si>
    <t>Ioniq</t>
  </si>
  <si>
    <t>I-Pace</t>
  </si>
  <si>
    <t>Model S 100 kWh</t>
  </si>
  <si>
    <t>Audi RS e-tron GT 93 kWh</t>
  </si>
  <si>
    <t>Model 3 2019 80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</si>
</sst>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Arial"/>
    </font>
    <font>
      <sz val="14"/>
      <color theme="1"/>
      <name val="Calibri"/>
    </font>
    <font>
      <sz val="20"/>
      <color theme="1"/>
      <name val="Calibri"/>
    </font>
    <font>
      <sz val="16"/>
      <color theme="1"/>
      <name val="Calibri"/>
    </font>
    <font>
      <sz val="11"/>
      <name val="Arial"/>
    </font>
    <font>
      <b/>
      <sz val="16"/>
      <color theme="1"/>
      <name val="Calibri"/>
    </font>
    <font>
      <b/>
      <sz val="16"/>
      <color theme="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CDDC"/>
        <bgColor rgb="FF92CDDC"/>
      </patternFill>
    </fill>
    <fill>
      <patternFill patternType="solid">
        <fgColor rgb="FF00B0F0"/>
        <bgColor rgb="FF00B0F0"/>
      </patternFill>
    </fill>
    <fill>
      <patternFill patternType="solid">
        <fgColor rgb="FFFABF8F"/>
        <bgColor rgb="FFFABF8F"/>
      </patternFill>
    </fill>
    <fill>
      <patternFill patternType="solid">
        <fgColor rgb="FFFF9999"/>
        <bgColor rgb="FFFF9999"/>
      </patternFill>
    </fill>
    <fill>
      <patternFill patternType="solid">
        <fgColor rgb="FF92D050"/>
        <bgColor rgb="FF92D050"/>
      </patternFill>
    </fill>
    <fill>
      <patternFill patternType="solid">
        <fgColor rgb="FFC6D9F0"/>
        <bgColor rgb="FFC6D9F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0070C0"/>
        <bgColor rgb="FF0070C0"/>
      </patternFill>
    </fill>
    <fill>
      <patternFill patternType="solid">
        <fgColor rgb="FFDBE5F1"/>
        <bgColor rgb="FFDBE5F1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3" borderId="1" xfId="0" applyFont="1" applyFill="1" applyBorder="1"/>
    <xf numFmtId="0" fontId="3" fillId="3" borderId="1" xfId="0" quotePrefix="1" applyFont="1" applyFill="1" applyBorder="1"/>
    <xf numFmtId="0" fontId="3" fillId="4" borderId="1" xfId="0" applyFont="1" applyFill="1" applyBorder="1"/>
    <xf numFmtId="0" fontId="3" fillId="4" borderId="1" xfId="0" quotePrefix="1" applyFont="1" applyFill="1" applyBorder="1"/>
    <xf numFmtId="0" fontId="3" fillId="5" borderId="1" xfId="0" applyFont="1" applyFill="1" applyBorder="1"/>
    <xf numFmtId="0" fontId="3" fillId="5" borderId="1" xfId="0" quotePrefix="1" applyFont="1" applyFill="1" applyBorder="1"/>
    <xf numFmtId="0" fontId="3" fillId="6" borderId="1" xfId="0" applyFont="1" applyFill="1" applyBorder="1"/>
    <xf numFmtId="0" fontId="3" fillId="6" borderId="1" xfId="0" quotePrefix="1" applyFont="1" applyFill="1" applyBorder="1"/>
    <xf numFmtId="0" fontId="3" fillId="7" borderId="1" xfId="0" applyFont="1" applyFill="1" applyBorder="1"/>
    <xf numFmtId="0" fontId="3" fillId="7" borderId="1" xfId="0" quotePrefix="1" applyFont="1" applyFill="1" applyBorder="1"/>
    <xf numFmtId="0" fontId="3" fillId="8" borderId="1" xfId="0" applyFont="1" applyFill="1" applyBorder="1"/>
    <xf numFmtId="0" fontId="3" fillId="8" borderId="1" xfId="0" quotePrefix="1" applyFont="1" applyFill="1" applyBorder="1"/>
    <xf numFmtId="0" fontId="3" fillId="9" borderId="1" xfId="0" applyFont="1" applyFill="1" applyBorder="1"/>
    <xf numFmtId="0" fontId="3" fillId="9" borderId="1" xfId="0" quotePrefix="1" applyFont="1" applyFill="1" applyBorder="1"/>
    <xf numFmtId="0" fontId="3" fillId="10" borderId="1" xfId="0" applyFont="1" applyFill="1" applyBorder="1"/>
    <xf numFmtId="0" fontId="3" fillId="10" borderId="1" xfId="0" quotePrefix="1" applyFont="1" applyFill="1" applyBorder="1"/>
    <xf numFmtId="164" fontId="3" fillId="3" borderId="1" xfId="0" applyNumberFormat="1" applyFont="1" applyFill="1" applyBorder="1"/>
    <xf numFmtId="164" fontId="3" fillId="4" borderId="1" xfId="0" applyNumberFormat="1" applyFont="1" applyFill="1" applyBorder="1"/>
    <xf numFmtId="164" fontId="3" fillId="5" borderId="1" xfId="0" applyNumberFormat="1" applyFont="1" applyFill="1" applyBorder="1"/>
    <xf numFmtId="164" fontId="3" fillId="6" borderId="1" xfId="0" applyNumberFormat="1" applyFont="1" applyFill="1" applyBorder="1"/>
    <xf numFmtId="164" fontId="3" fillId="7" borderId="1" xfId="0" applyNumberFormat="1" applyFont="1" applyFill="1" applyBorder="1"/>
    <xf numFmtId="1" fontId="3" fillId="7" borderId="1" xfId="0" applyNumberFormat="1" applyFont="1" applyFill="1" applyBorder="1"/>
    <xf numFmtId="164" fontId="3" fillId="8" borderId="1" xfId="0" applyNumberFormat="1" applyFont="1" applyFill="1" applyBorder="1"/>
    <xf numFmtId="1" fontId="3" fillId="8" borderId="1" xfId="0" applyNumberFormat="1" applyFont="1" applyFill="1" applyBorder="1"/>
    <xf numFmtId="164" fontId="3" fillId="9" borderId="1" xfId="0" applyNumberFormat="1" applyFont="1" applyFill="1" applyBorder="1"/>
    <xf numFmtId="1" fontId="3" fillId="9" borderId="1" xfId="0" applyNumberFormat="1" applyFont="1" applyFill="1" applyBorder="1"/>
    <xf numFmtId="164" fontId="3" fillId="10" borderId="1" xfId="0" applyNumberFormat="1" applyFont="1" applyFill="1" applyBorder="1"/>
    <xf numFmtId="1" fontId="3" fillId="10" borderId="1" xfId="0" applyNumberFormat="1" applyFont="1" applyFill="1" applyBorder="1"/>
    <xf numFmtId="0" fontId="5" fillId="0" borderId="1" xfId="0" applyFont="1" applyBorder="1"/>
    <xf numFmtId="0" fontId="6" fillId="11" borderId="1" xfId="0" applyFont="1" applyFill="1" applyBorder="1"/>
    <xf numFmtId="0" fontId="3" fillId="0" borderId="1" xfId="0" applyFont="1" applyBorder="1"/>
    <xf numFmtId="1" fontId="3" fillId="0" borderId="1" xfId="0" applyNumberFormat="1" applyFont="1" applyBorder="1"/>
    <xf numFmtId="0" fontId="3" fillId="12" borderId="1" xfId="0" applyFont="1" applyFill="1" applyBorder="1"/>
    <xf numFmtId="1" fontId="3" fillId="12" borderId="1" xfId="0" applyNumberFormat="1" applyFont="1" applyFill="1" applyBorder="1"/>
    <xf numFmtId="0" fontId="1" fillId="0" borderId="0" xfId="0" applyFont="1" applyAlignment="1">
      <alignment horizontal="center" textRotation="90"/>
    </xf>
    <xf numFmtId="0" fontId="0" fillId="0" borderId="0" xfId="0" applyFont="1" applyAlignment="1"/>
    <xf numFmtId="0" fontId="3" fillId="3" borderId="2" xfId="0" applyFont="1" applyFill="1" applyBorder="1" applyAlignment="1">
      <alignment horizontal="center" textRotation="45"/>
    </xf>
    <xf numFmtId="0" fontId="4" fillId="0" borderId="3" xfId="0" applyFont="1" applyBorder="1"/>
    <xf numFmtId="0" fontId="4" fillId="0" borderId="4" xfId="0" applyFont="1" applyBorder="1"/>
    <xf numFmtId="0" fontId="3" fillId="4" borderId="2" xfId="0" applyFont="1" applyFill="1" applyBorder="1" applyAlignment="1">
      <alignment horizontal="center" textRotation="45"/>
    </xf>
    <xf numFmtId="0" fontId="3" fillId="5" borderId="2" xfId="0" applyFont="1" applyFill="1" applyBorder="1" applyAlignment="1">
      <alignment horizontal="center" textRotation="45"/>
    </xf>
    <xf numFmtId="0" fontId="3" fillId="6" borderId="2" xfId="0" applyFont="1" applyFill="1" applyBorder="1" applyAlignment="1">
      <alignment horizontal="center" textRotation="45"/>
    </xf>
    <xf numFmtId="0" fontId="3" fillId="7" borderId="2" xfId="0" applyFont="1" applyFill="1" applyBorder="1" applyAlignment="1">
      <alignment horizontal="center" textRotation="45"/>
    </xf>
    <xf numFmtId="0" fontId="3" fillId="8" borderId="2" xfId="0" applyFont="1" applyFill="1" applyBorder="1" applyAlignment="1">
      <alignment horizontal="center" textRotation="45"/>
    </xf>
    <xf numFmtId="0" fontId="3" fillId="9" borderId="2" xfId="0" applyFont="1" applyFill="1" applyBorder="1" applyAlignment="1">
      <alignment horizontal="center" textRotation="45"/>
    </xf>
    <xf numFmtId="0" fontId="3" fillId="10" borderId="2" xfId="0" applyFont="1" applyFill="1" applyBorder="1" applyAlignment="1">
      <alignment horizontal="center" textRotation="45"/>
    </xf>
    <xf numFmtId="0" fontId="6" fillId="11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6" fillId="11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cs-CZ" b="1" i="0">
                <a:solidFill>
                  <a:srgbClr val="757575"/>
                </a:solidFill>
                <a:latin typeface="+mn-lt"/>
              </a:rPr>
              <a:t>Audi e-tron 50 vs 55 charging power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'e-tron comparison'!$A$3:$A$93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'e-tron comparison'!$B$3:$B$93</c:f>
              <c:numCache>
                <c:formatCode>General</c:formatCode>
                <c:ptCount val="91"/>
                <c:pt idx="0">
                  <c:v>139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140</c:v>
                </c:pt>
                <c:pt idx="19">
                  <c:v>140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142</c:v>
                </c:pt>
                <c:pt idx="24">
                  <c:v>142</c:v>
                </c:pt>
                <c:pt idx="25">
                  <c:v>142</c:v>
                </c:pt>
                <c:pt idx="26">
                  <c:v>142</c:v>
                </c:pt>
                <c:pt idx="27">
                  <c:v>142</c:v>
                </c:pt>
                <c:pt idx="28">
                  <c:v>142</c:v>
                </c:pt>
                <c:pt idx="29">
                  <c:v>142</c:v>
                </c:pt>
                <c:pt idx="30">
                  <c:v>142</c:v>
                </c:pt>
                <c:pt idx="31">
                  <c:v>142</c:v>
                </c:pt>
                <c:pt idx="32">
                  <c:v>142</c:v>
                </c:pt>
                <c:pt idx="33">
                  <c:v>143</c:v>
                </c:pt>
                <c:pt idx="34">
                  <c:v>143</c:v>
                </c:pt>
                <c:pt idx="35">
                  <c:v>143</c:v>
                </c:pt>
                <c:pt idx="36">
                  <c:v>143</c:v>
                </c:pt>
                <c:pt idx="37">
                  <c:v>143</c:v>
                </c:pt>
                <c:pt idx="38">
                  <c:v>143</c:v>
                </c:pt>
                <c:pt idx="39">
                  <c:v>143</c:v>
                </c:pt>
                <c:pt idx="40">
                  <c:v>143</c:v>
                </c:pt>
                <c:pt idx="41">
                  <c:v>144</c:v>
                </c:pt>
                <c:pt idx="42">
                  <c:v>144</c:v>
                </c:pt>
                <c:pt idx="43">
                  <c:v>144</c:v>
                </c:pt>
                <c:pt idx="44">
                  <c:v>144</c:v>
                </c:pt>
                <c:pt idx="45">
                  <c:v>144</c:v>
                </c:pt>
                <c:pt idx="46">
                  <c:v>144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146</c:v>
                </c:pt>
                <c:pt idx="54">
                  <c:v>146</c:v>
                </c:pt>
                <c:pt idx="55">
                  <c:v>147</c:v>
                </c:pt>
                <c:pt idx="56">
                  <c:v>147</c:v>
                </c:pt>
                <c:pt idx="57">
                  <c:v>147</c:v>
                </c:pt>
                <c:pt idx="58">
                  <c:v>148</c:v>
                </c:pt>
                <c:pt idx="59">
                  <c:v>148</c:v>
                </c:pt>
                <c:pt idx="60">
                  <c:v>144</c:v>
                </c:pt>
                <c:pt idx="61">
                  <c:v>136</c:v>
                </c:pt>
                <c:pt idx="62">
                  <c:v>136</c:v>
                </c:pt>
                <c:pt idx="63">
                  <c:v>136</c:v>
                </c:pt>
                <c:pt idx="64">
                  <c:v>137</c:v>
                </c:pt>
                <c:pt idx="65">
                  <c:v>137</c:v>
                </c:pt>
                <c:pt idx="66">
                  <c:v>135</c:v>
                </c:pt>
                <c:pt idx="67">
                  <c:v>131</c:v>
                </c:pt>
                <c:pt idx="68">
                  <c:v>134</c:v>
                </c:pt>
                <c:pt idx="69">
                  <c:v>135</c:v>
                </c:pt>
                <c:pt idx="70">
                  <c:v>125</c:v>
                </c:pt>
                <c:pt idx="71">
                  <c:v>107</c:v>
                </c:pt>
                <c:pt idx="72">
                  <c:v>98</c:v>
                </c:pt>
                <c:pt idx="73">
                  <c:v>95</c:v>
                </c:pt>
                <c:pt idx="74">
                  <c:v>93</c:v>
                </c:pt>
                <c:pt idx="75">
                  <c:v>92</c:v>
                </c:pt>
                <c:pt idx="76">
                  <c:v>89</c:v>
                </c:pt>
                <c:pt idx="77">
                  <c:v>86</c:v>
                </c:pt>
                <c:pt idx="78">
                  <c:v>84</c:v>
                </c:pt>
                <c:pt idx="79">
                  <c:v>82</c:v>
                </c:pt>
                <c:pt idx="80">
                  <c:v>79</c:v>
                </c:pt>
                <c:pt idx="81">
                  <c:v>77</c:v>
                </c:pt>
                <c:pt idx="82">
                  <c:v>74</c:v>
                </c:pt>
                <c:pt idx="83">
                  <c:v>71</c:v>
                </c:pt>
                <c:pt idx="84">
                  <c:v>68</c:v>
                </c:pt>
                <c:pt idx="85">
                  <c:v>66</c:v>
                </c:pt>
                <c:pt idx="86">
                  <c:v>63</c:v>
                </c:pt>
                <c:pt idx="87">
                  <c:v>60</c:v>
                </c:pt>
                <c:pt idx="88">
                  <c:v>57</c:v>
                </c:pt>
                <c:pt idx="89">
                  <c:v>53</c:v>
                </c:pt>
                <c:pt idx="9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6-41B2-B4D7-2A7BBD54C0AB}"/>
            </c:ext>
          </c:extLst>
        </c:ser>
        <c:ser>
          <c:idx val="1"/>
          <c:order val="1"/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'e-tron comparison'!$A$3:$A$93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'e-tron comparison'!$E$3:$E$93</c:f>
              <c:numCache>
                <c:formatCode>General</c:formatCode>
                <c:ptCount val="91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126</c:v>
                </c:pt>
                <c:pt idx="5">
                  <c:v>125</c:v>
                </c:pt>
                <c:pt idx="6">
                  <c:v>126</c:v>
                </c:pt>
                <c:pt idx="7">
                  <c:v>124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124</c:v>
                </c:pt>
                <c:pt idx="12">
                  <c:v>124</c:v>
                </c:pt>
                <c:pt idx="13">
                  <c:v>124</c:v>
                </c:pt>
                <c:pt idx="14">
                  <c:v>124</c:v>
                </c:pt>
                <c:pt idx="15">
                  <c:v>124</c:v>
                </c:pt>
                <c:pt idx="16">
                  <c:v>123</c:v>
                </c:pt>
                <c:pt idx="17">
                  <c:v>123</c:v>
                </c:pt>
                <c:pt idx="18">
                  <c:v>123</c:v>
                </c:pt>
                <c:pt idx="19">
                  <c:v>123</c:v>
                </c:pt>
                <c:pt idx="20">
                  <c:v>122</c:v>
                </c:pt>
                <c:pt idx="21">
                  <c:v>121</c:v>
                </c:pt>
                <c:pt idx="22">
                  <c:v>121</c:v>
                </c:pt>
                <c:pt idx="23">
                  <c:v>121</c:v>
                </c:pt>
                <c:pt idx="24">
                  <c:v>120</c:v>
                </c:pt>
                <c:pt idx="25">
                  <c:v>119</c:v>
                </c:pt>
                <c:pt idx="26">
                  <c:v>119</c:v>
                </c:pt>
                <c:pt idx="27">
                  <c:v>118</c:v>
                </c:pt>
                <c:pt idx="28">
                  <c:v>117</c:v>
                </c:pt>
                <c:pt idx="29">
                  <c:v>116</c:v>
                </c:pt>
                <c:pt idx="30">
                  <c:v>116</c:v>
                </c:pt>
                <c:pt idx="31">
                  <c:v>116</c:v>
                </c:pt>
                <c:pt idx="32">
                  <c:v>115</c:v>
                </c:pt>
                <c:pt idx="33">
                  <c:v>114</c:v>
                </c:pt>
                <c:pt idx="34">
                  <c:v>114</c:v>
                </c:pt>
                <c:pt idx="35">
                  <c:v>113</c:v>
                </c:pt>
                <c:pt idx="36">
                  <c:v>112</c:v>
                </c:pt>
                <c:pt idx="37">
                  <c:v>113</c:v>
                </c:pt>
                <c:pt idx="38">
                  <c:v>112</c:v>
                </c:pt>
                <c:pt idx="39">
                  <c:v>112</c:v>
                </c:pt>
                <c:pt idx="40">
                  <c:v>113</c:v>
                </c:pt>
                <c:pt idx="41">
                  <c:v>113</c:v>
                </c:pt>
                <c:pt idx="42">
                  <c:v>113</c:v>
                </c:pt>
                <c:pt idx="43">
                  <c:v>113</c:v>
                </c:pt>
                <c:pt idx="44">
                  <c:v>114</c:v>
                </c:pt>
                <c:pt idx="45">
                  <c:v>114</c:v>
                </c:pt>
                <c:pt idx="46">
                  <c:v>114</c:v>
                </c:pt>
                <c:pt idx="47">
                  <c:v>114</c:v>
                </c:pt>
                <c:pt idx="48">
                  <c:v>114</c:v>
                </c:pt>
                <c:pt idx="49">
                  <c:v>114</c:v>
                </c:pt>
                <c:pt idx="50">
                  <c:v>115</c:v>
                </c:pt>
                <c:pt idx="51">
                  <c:v>115</c:v>
                </c:pt>
                <c:pt idx="52">
                  <c:v>115</c:v>
                </c:pt>
                <c:pt idx="53">
                  <c:v>115</c:v>
                </c:pt>
                <c:pt idx="54">
                  <c:v>116</c:v>
                </c:pt>
                <c:pt idx="55">
                  <c:v>113</c:v>
                </c:pt>
                <c:pt idx="56">
                  <c:v>110</c:v>
                </c:pt>
                <c:pt idx="57">
                  <c:v>107</c:v>
                </c:pt>
                <c:pt idx="58">
                  <c:v>106</c:v>
                </c:pt>
                <c:pt idx="59">
                  <c:v>104</c:v>
                </c:pt>
                <c:pt idx="60">
                  <c:v>101</c:v>
                </c:pt>
                <c:pt idx="61">
                  <c:v>99</c:v>
                </c:pt>
                <c:pt idx="62">
                  <c:v>97</c:v>
                </c:pt>
                <c:pt idx="63">
                  <c:v>94</c:v>
                </c:pt>
                <c:pt idx="64">
                  <c:v>92</c:v>
                </c:pt>
                <c:pt idx="65">
                  <c:v>89</c:v>
                </c:pt>
                <c:pt idx="66">
                  <c:v>87</c:v>
                </c:pt>
                <c:pt idx="67">
                  <c:v>85</c:v>
                </c:pt>
                <c:pt idx="68">
                  <c:v>82</c:v>
                </c:pt>
                <c:pt idx="69">
                  <c:v>80</c:v>
                </c:pt>
                <c:pt idx="70">
                  <c:v>78</c:v>
                </c:pt>
                <c:pt idx="71">
                  <c:v>76</c:v>
                </c:pt>
                <c:pt idx="72">
                  <c:v>73</c:v>
                </c:pt>
                <c:pt idx="73">
                  <c:v>69</c:v>
                </c:pt>
                <c:pt idx="74">
                  <c:v>66</c:v>
                </c:pt>
                <c:pt idx="75">
                  <c:v>65</c:v>
                </c:pt>
                <c:pt idx="76">
                  <c:v>62</c:v>
                </c:pt>
                <c:pt idx="77">
                  <c:v>59</c:v>
                </c:pt>
                <c:pt idx="78">
                  <c:v>57</c:v>
                </c:pt>
                <c:pt idx="79">
                  <c:v>54</c:v>
                </c:pt>
                <c:pt idx="80">
                  <c:v>51</c:v>
                </c:pt>
                <c:pt idx="81">
                  <c:v>48</c:v>
                </c:pt>
                <c:pt idx="82">
                  <c:v>45</c:v>
                </c:pt>
                <c:pt idx="83">
                  <c:v>42</c:v>
                </c:pt>
                <c:pt idx="84">
                  <c:v>40</c:v>
                </c:pt>
                <c:pt idx="85">
                  <c:v>37</c:v>
                </c:pt>
                <c:pt idx="86">
                  <c:v>34</c:v>
                </c:pt>
                <c:pt idx="87">
                  <c:v>31</c:v>
                </c:pt>
                <c:pt idx="88">
                  <c:v>28</c:v>
                </c:pt>
                <c:pt idx="89">
                  <c:v>24</c:v>
                </c:pt>
                <c:pt idx="9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6-41B2-B4D7-2A7BBD54C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920332"/>
        <c:axId val="1441494073"/>
      </c:lineChart>
      <c:catAx>
        <c:axId val="3059203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SoC</a:t>
                </a:r>
              </a:p>
            </c:rich>
          </c:tx>
          <c:layout>
            <c:manualLayout>
              <c:xMode val="edge"/>
              <c:yMode val="edge"/>
              <c:x val="0.8735477854186432"/>
              <c:y val="0.8851404129045595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441494073"/>
        <c:crosses val="autoZero"/>
        <c:auto val="1"/>
        <c:lblAlgn val="ctr"/>
        <c:lblOffset val="100"/>
        <c:noMultiLvlLbl val="1"/>
      </c:catAx>
      <c:valAx>
        <c:axId val="14414940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4.1043682204632073E-2"/>
              <c:y val="3.51825275439077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30592033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cs-CZ" b="1" i="0">
                <a:solidFill>
                  <a:srgbClr val="757575"/>
                </a:solidFill>
                <a:latin typeface="+mn-lt"/>
              </a:rPr>
              <a:t>kWh added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val>
            <c:numRef>
              <c:f>Range!$C$3:$C$37</c:f>
              <c:numCache>
                <c:formatCode>0.0</c:formatCode>
                <c:ptCount val="35"/>
                <c:pt idx="0">
                  <c:v>4.18</c:v>
                </c:pt>
                <c:pt idx="1">
                  <c:v>7.524</c:v>
                </c:pt>
                <c:pt idx="2">
                  <c:v>11.703999999999999</c:v>
                </c:pt>
                <c:pt idx="3">
                  <c:v>15.883999999999999</c:v>
                </c:pt>
                <c:pt idx="4">
                  <c:v>19.227999999999998</c:v>
                </c:pt>
                <c:pt idx="5">
                  <c:v>22.571999999999999</c:v>
                </c:pt>
                <c:pt idx="6">
                  <c:v>25.08</c:v>
                </c:pt>
                <c:pt idx="7">
                  <c:v>27.587999999999997</c:v>
                </c:pt>
                <c:pt idx="8">
                  <c:v>30.096</c:v>
                </c:pt>
                <c:pt idx="9">
                  <c:v>32.603999999999999</c:v>
                </c:pt>
                <c:pt idx="10">
                  <c:v>34.275999999999996</c:v>
                </c:pt>
                <c:pt idx="11">
                  <c:v>36.783999999999999</c:v>
                </c:pt>
                <c:pt idx="12">
                  <c:v>39.292000000000002</c:v>
                </c:pt>
                <c:pt idx="13">
                  <c:v>41.8</c:v>
                </c:pt>
                <c:pt idx="14">
                  <c:v>44.308</c:v>
                </c:pt>
                <c:pt idx="15">
                  <c:v>45.98</c:v>
                </c:pt>
                <c:pt idx="16">
                  <c:v>48.488</c:v>
                </c:pt>
                <c:pt idx="17">
                  <c:v>50.995999999999995</c:v>
                </c:pt>
                <c:pt idx="18">
                  <c:v>53.503999999999998</c:v>
                </c:pt>
                <c:pt idx="19">
                  <c:v>55.175999999999995</c:v>
                </c:pt>
                <c:pt idx="20">
                  <c:v>56.847999999999999</c:v>
                </c:pt>
                <c:pt idx="21">
                  <c:v>58.519999999999996</c:v>
                </c:pt>
                <c:pt idx="22">
                  <c:v>59.355999999999995</c:v>
                </c:pt>
                <c:pt idx="23">
                  <c:v>60.192</c:v>
                </c:pt>
                <c:pt idx="24">
                  <c:v>61.027999999999999</c:v>
                </c:pt>
                <c:pt idx="25">
                  <c:v>61.863999999999997</c:v>
                </c:pt>
                <c:pt idx="26">
                  <c:v>61.863999999999997</c:v>
                </c:pt>
                <c:pt idx="27">
                  <c:v>62.699999999999996</c:v>
                </c:pt>
                <c:pt idx="28">
                  <c:v>63.535999999999994</c:v>
                </c:pt>
                <c:pt idx="29">
                  <c:v>63.535999999999994</c:v>
                </c:pt>
                <c:pt idx="30">
                  <c:v>64.372</c:v>
                </c:pt>
                <c:pt idx="31">
                  <c:v>65.207999999999998</c:v>
                </c:pt>
                <c:pt idx="32">
                  <c:v>65.207999999999998</c:v>
                </c:pt>
                <c:pt idx="33">
                  <c:v>66.043999999999997</c:v>
                </c:pt>
                <c:pt idx="34">
                  <c:v>66.88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F8-4C80-B41A-876928CF54E9}"/>
            </c:ext>
          </c:extLst>
        </c:ser>
        <c:ser>
          <c:idx val="1"/>
          <c:order val="1"/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val>
            <c:numRef>
              <c:f>Range!$F$3:$F$39</c:f>
              <c:numCache>
                <c:formatCode>0.0</c:formatCode>
                <c:ptCount val="37"/>
                <c:pt idx="0">
                  <c:v>2.2349999999999999</c:v>
                </c:pt>
                <c:pt idx="1">
                  <c:v>7.45</c:v>
                </c:pt>
                <c:pt idx="2">
                  <c:v>11.92</c:v>
                </c:pt>
                <c:pt idx="3">
                  <c:v>15.645</c:v>
                </c:pt>
                <c:pt idx="4">
                  <c:v>18.625</c:v>
                </c:pt>
                <c:pt idx="5">
                  <c:v>22.35</c:v>
                </c:pt>
                <c:pt idx="6">
                  <c:v>25.33</c:v>
                </c:pt>
                <c:pt idx="7">
                  <c:v>27.565000000000001</c:v>
                </c:pt>
                <c:pt idx="8">
                  <c:v>29.8</c:v>
                </c:pt>
                <c:pt idx="9">
                  <c:v>32.78</c:v>
                </c:pt>
                <c:pt idx="10">
                  <c:v>35.015000000000001</c:v>
                </c:pt>
                <c:pt idx="11">
                  <c:v>36.505000000000003</c:v>
                </c:pt>
                <c:pt idx="12">
                  <c:v>38.74</c:v>
                </c:pt>
                <c:pt idx="13">
                  <c:v>40.229999999999997</c:v>
                </c:pt>
                <c:pt idx="14">
                  <c:v>42.464999999999996</c:v>
                </c:pt>
                <c:pt idx="15">
                  <c:v>43.954999999999998</c:v>
                </c:pt>
                <c:pt idx="16">
                  <c:v>45.445</c:v>
                </c:pt>
                <c:pt idx="17">
                  <c:v>46.935000000000002</c:v>
                </c:pt>
                <c:pt idx="18">
                  <c:v>48.424999999999997</c:v>
                </c:pt>
                <c:pt idx="19">
                  <c:v>49.17</c:v>
                </c:pt>
                <c:pt idx="20">
                  <c:v>50.66</c:v>
                </c:pt>
                <c:pt idx="21">
                  <c:v>51.405000000000001</c:v>
                </c:pt>
                <c:pt idx="22">
                  <c:v>52.895000000000003</c:v>
                </c:pt>
                <c:pt idx="23">
                  <c:v>53.64</c:v>
                </c:pt>
                <c:pt idx="24">
                  <c:v>54.384999999999998</c:v>
                </c:pt>
                <c:pt idx="25">
                  <c:v>55.13</c:v>
                </c:pt>
                <c:pt idx="26">
                  <c:v>55.875</c:v>
                </c:pt>
                <c:pt idx="27">
                  <c:v>57.365000000000002</c:v>
                </c:pt>
                <c:pt idx="28">
                  <c:v>57.365000000000002</c:v>
                </c:pt>
                <c:pt idx="29">
                  <c:v>58.11</c:v>
                </c:pt>
                <c:pt idx="30">
                  <c:v>58.854999999999997</c:v>
                </c:pt>
                <c:pt idx="31">
                  <c:v>59.6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8-4C80-B41A-876928CF54E9}"/>
            </c:ext>
          </c:extLst>
        </c:ser>
        <c:ser>
          <c:idx val="2"/>
          <c:order val="2"/>
          <c:spPr>
            <a:ln cmpd="sng">
              <a:solidFill>
                <a:srgbClr val="9BBB59"/>
              </a:solidFill>
            </a:ln>
          </c:spPr>
          <c:marker>
            <c:symbol val="none"/>
          </c:marker>
          <c:val>
            <c:numRef>
              <c:f>Range!$I$3:$I$39</c:f>
              <c:numCache>
                <c:formatCode>0.0</c:formatCode>
                <c:ptCount val="37"/>
                <c:pt idx="0">
                  <c:v>0.92</c:v>
                </c:pt>
                <c:pt idx="1">
                  <c:v>2.7600000000000002</c:v>
                </c:pt>
                <c:pt idx="2">
                  <c:v>4.6000000000000005</c:v>
                </c:pt>
                <c:pt idx="3">
                  <c:v>6.44</c:v>
                </c:pt>
                <c:pt idx="4">
                  <c:v>8.2800000000000011</c:v>
                </c:pt>
                <c:pt idx="5">
                  <c:v>10.120000000000001</c:v>
                </c:pt>
                <c:pt idx="6">
                  <c:v>11.96</c:v>
                </c:pt>
                <c:pt idx="7">
                  <c:v>13.8</c:v>
                </c:pt>
                <c:pt idx="8">
                  <c:v>16.560000000000002</c:v>
                </c:pt>
                <c:pt idx="9">
                  <c:v>18.400000000000002</c:v>
                </c:pt>
                <c:pt idx="10">
                  <c:v>20.240000000000002</c:v>
                </c:pt>
                <c:pt idx="11">
                  <c:v>22.080000000000002</c:v>
                </c:pt>
                <c:pt idx="12">
                  <c:v>23</c:v>
                </c:pt>
                <c:pt idx="13">
                  <c:v>24.84</c:v>
                </c:pt>
                <c:pt idx="14">
                  <c:v>26.68</c:v>
                </c:pt>
                <c:pt idx="15">
                  <c:v>28.52</c:v>
                </c:pt>
                <c:pt idx="16">
                  <c:v>30.360000000000003</c:v>
                </c:pt>
                <c:pt idx="17">
                  <c:v>32.200000000000003</c:v>
                </c:pt>
                <c:pt idx="18">
                  <c:v>34.04</c:v>
                </c:pt>
                <c:pt idx="19">
                  <c:v>35.880000000000003</c:v>
                </c:pt>
                <c:pt idx="20">
                  <c:v>37.72</c:v>
                </c:pt>
                <c:pt idx="21">
                  <c:v>38.64</c:v>
                </c:pt>
                <c:pt idx="22">
                  <c:v>40.480000000000004</c:v>
                </c:pt>
                <c:pt idx="23">
                  <c:v>42.32</c:v>
                </c:pt>
                <c:pt idx="24">
                  <c:v>43.24</c:v>
                </c:pt>
                <c:pt idx="25">
                  <c:v>45.080000000000005</c:v>
                </c:pt>
                <c:pt idx="26">
                  <c:v>46</c:v>
                </c:pt>
                <c:pt idx="27">
                  <c:v>47.84</c:v>
                </c:pt>
                <c:pt idx="28">
                  <c:v>48.760000000000005</c:v>
                </c:pt>
                <c:pt idx="29">
                  <c:v>50.6</c:v>
                </c:pt>
                <c:pt idx="30">
                  <c:v>51.52</c:v>
                </c:pt>
                <c:pt idx="31">
                  <c:v>52.440000000000005</c:v>
                </c:pt>
                <c:pt idx="32">
                  <c:v>54.28</c:v>
                </c:pt>
                <c:pt idx="33">
                  <c:v>55.2</c:v>
                </c:pt>
                <c:pt idx="34">
                  <c:v>56.120000000000005</c:v>
                </c:pt>
                <c:pt idx="35">
                  <c:v>57.04</c:v>
                </c:pt>
                <c:pt idx="36">
                  <c:v>58.88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F8-4C80-B41A-876928CF54E9}"/>
            </c:ext>
          </c:extLst>
        </c:ser>
        <c:ser>
          <c:idx val="3"/>
          <c:order val="3"/>
          <c:spPr>
            <a:ln cmpd="sng">
              <a:solidFill>
                <a:srgbClr val="8064A2"/>
              </a:solidFill>
            </a:ln>
          </c:spPr>
          <c:marker>
            <c:symbol val="none"/>
          </c:marker>
          <c:val>
            <c:numRef>
              <c:f>Range!$L$3:$L$39</c:f>
              <c:numCache>
                <c:formatCode>0.0</c:formatCode>
                <c:ptCount val="37"/>
                <c:pt idx="0">
                  <c:v>1.67</c:v>
                </c:pt>
                <c:pt idx="1">
                  <c:v>4.1749999999999998</c:v>
                </c:pt>
                <c:pt idx="2">
                  <c:v>6.68</c:v>
                </c:pt>
                <c:pt idx="3">
                  <c:v>9.1849999999999987</c:v>
                </c:pt>
                <c:pt idx="4">
                  <c:v>10.855</c:v>
                </c:pt>
                <c:pt idx="5">
                  <c:v>13.36</c:v>
                </c:pt>
                <c:pt idx="6">
                  <c:v>15.864999999999998</c:v>
                </c:pt>
                <c:pt idx="7">
                  <c:v>18.369999999999997</c:v>
                </c:pt>
                <c:pt idx="8">
                  <c:v>20.04</c:v>
                </c:pt>
                <c:pt idx="9">
                  <c:v>22.544999999999998</c:v>
                </c:pt>
                <c:pt idx="10">
                  <c:v>25.049999999999997</c:v>
                </c:pt>
                <c:pt idx="11">
                  <c:v>27.555</c:v>
                </c:pt>
                <c:pt idx="12">
                  <c:v>29.224999999999998</c:v>
                </c:pt>
                <c:pt idx="13">
                  <c:v>31.729999999999997</c:v>
                </c:pt>
                <c:pt idx="14">
                  <c:v>34.234999999999999</c:v>
                </c:pt>
                <c:pt idx="15">
                  <c:v>36.739999999999995</c:v>
                </c:pt>
                <c:pt idx="16">
                  <c:v>38.409999999999997</c:v>
                </c:pt>
                <c:pt idx="17">
                  <c:v>40.914999999999999</c:v>
                </c:pt>
                <c:pt idx="18">
                  <c:v>43.42</c:v>
                </c:pt>
                <c:pt idx="19">
                  <c:v>45.924999999999997</c:v>
                </c:pt>
                <c:pt idx="20">
                  <c:v>47.594999999999999</c:v>
                </c:pt>
                <c:pt idx="21">
                  <c:v>50.099999999999994</c:v>
                </c:pt>
                <c:pt idx="22">
                  <c:v>51.769999999999996</c:v>
                </c:pt>
                <c:pt idx="23">
                  <c:v>54.274999999999999</c:v>
                </c:pt>
                <c:pt idx="24">
                  <c:v>55.945</c:v>
                </c:pt>
                <c:pt idx="25">
                  <c:v>58.449999999999996</c:v>
                </c:pt>
                <c:pt idx="26">
                  <c:v>60.12</c:v>
                </c:pt>
                <c:pt idx="27">
                  <c:v>60.954999999999998</c:v>
                </c:pt>
                <c:pt idx="28">
                  <c:v>62.625</c:v>
                </c:pt>
                <c:pt idx="29">
                  <c:v>64.295000000000002</c:v>
                </c:pt>
                <c:pt idx="30">
                  <c:v>65.13</c:v>
                </c:pt>
                <c:pt idx="31">
                  <c:v>66.8</c:v>
                </c:pt>
                <c:pt idx="32">
                  <c:v>67.634999999999991</c:v>
                </c:pt>
                <c:pt idx="33">
                  <c:v>68.47</c:v>
                </c:pt>
                <c:pt idx="34">
                  <c:v>70.14</c:v>
                </c:pt>
                <c:pt idx="35">
                  <c:v>70.974999999999994</c:v>
                </c:pt>
                <c:pt idx="36">
                  <c:v>71.81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F8-4C80-B41A-876928CF54E9}"/>
            </c:ext>
          </c:extLst>
        </c:ser>
        <c:ser>
          <c:idx val="4"/>
          <c:order val="4"/>
          <c:spPr>
            <a:ln cmpd="sng">
              <a:solidFill>
                <a:srgbClr val="4BACC6"/>
              </a:solidFill>
            </a:ln>
          </c:spPr>
          <c:marker>
            <c:symbol val="none"/>
          </c:marker>
          <c:val>
            <c:numRef>
              <c:f>Range!$O$3:$O$39</c:f>
              <c:numCache>
                <c:formatCode>0.0</c:formatCode>
                <c:ptCount val="37"/>
                <c:pt idx="0">
                  <c:v>0.8</c:v>
                </c:pt>
                <c:pt idx="1">
                  <c:v>2.4000000000000004</c:v>
                </c:pt>
                <c:pt idx="2">
                  <c:v>4</c:v>
                </c:pt>
                <c:pt idx="3">
                  <c:v>5.6000000000000005</c:v>
                </c:pt>
                <c:pt idx="4">
                  <c:v>7.2</c:v>
                </c:pt>
                <c:pt idx="5">
                  <c:v>8.8000000000000007</c:v>
                </c:pt>
                <c:pt idx="6">
                  <c:v>10.4</c:v>
                </c:pt>
                <c:pt idx="7">
                  <c:v>12</c:v>
                </c:pt>
                <c:pt idx="8">
                  <c:v>13.600000000000001</c:v>
                </c:pt>
                <c:pt idx="9">
                  <c:v>15.200000000000001</c:v>
                </c:pt>
                <c:pt idx="10">
                  <c:v>16.8</c:v>
                </c:pt>
                <c:pt idx="11">
                  <c:v>19.200000000000003</c:v>
                </c:pt>
                <c:pt idx="12">
                  <c:v>20.8</c:v>
                </c:pt>
                <c:pt idx="13">
                  <c:v>22.400000000000002</c:v>
                </c:pt>
                <c:pt idx="14">
                  <c:v>24</c:v>
                </c:pt>
                <c:pt idx="15">
                  <c:v>25.6</c:v>
                </c:pt>
                <c:pt idx="16">
                  <c:v>27.200000000000003</c:v>
                </c:pt>
                <c:pt idx="17">
                  <c:v>28.8</c:v>
                </c:pt>
                <c:pt idx="18">
                  <c:v>30.400000000000002</c:v>
                </c:pt>
                <c:pt idx="19">
                  <c:v>32</c:v>
                </c:pt>
                <c:pt idx="20">
                  <c:v>32.800000000000004</c:v>
                </c:pt>
                <c:pt idx="21">
                  <c:v>34.4</c:v>
                </c:pt>
                <c:pt idx="22">
                  <c:v>36</c:v>
                </c:pt>
                <c:pt idx="23">
                  <c:v>37.6</c:v>
                </c:pt>
                <c:pt idx="24">
                  <c:v>39.200000000000003</c:v>
                </c:pt>
                <c:pt idx="25">
                  <c:v>40.800000000000004</c:v>
                </c:pt>
                <c:pt idx="26">
                  <c:v>41.6</c:v>
                </c:pt>
                <c:pt idx="27">
                  <c:v>43.2</c:v>
                </c:pt>
                <c:pt idx="28">
                  <c:v>44.800000000000004</c:v>
                </c:pt>
                <c:pt idx="29">
                  <c:v>46.400000000000006</c:v>
                </c:pt>
                <c:pt idx="30">
                  <c:v>47.2</c:v>
                </c:pt>
                <c:pt idx="31">
                  <c:v>48.800000000000004</c:v>
                </c:pt>
                <c:pt idx="32">
                  <c:v>49.6</c:v>
                </c:pt>
                <c:pt idx="33">
                  <c:v>51.2</c:v>
                </c:pt>
                <c:pt idx="34">
                  <c:v>52</c:v>
                </c:pt>
                <c:pt idx="35">
                  <c:v>53.6</c:v>
                </c:pt>
                <c:pt idx="36">
                  <c:v>54.400000000000006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F8-4C80-B41A-876928CF54E9}"/>
            </c:ext>
          </c:extLst>
        </c:ser>
        <c:ser>
          <c:idx val="5"/>
          <c:order val="5"/>
          <c:spPr>
            <a:ln cmpd="sng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Range!$R$3:$R$39</c:f>
              <c:numCache>
                <c:formatCode>0.0</c:formatCode>
                <c:ptCount val="37"/>
                <c:pt idx="0">
                  <c:v>1.64</c:v>
                </c:pt>
                <c:pt idx="1">
                  <c:v>3.28</c:v>
                </c:pt>
                <c:pt idx="2">
                  <c:v>4.92</c:v>
                </c:pt>
                <c:pt idx="3">
                  <c:v>5.7399999999999993</c:v>
                </c:pt>
                <c:pt idx="4">
                  <c:v>7.38</c:v>
                </c:pt>
                <c:pt idx="5">
                  <c:v>9.02</c:v>
                </c:pt>
                <c:pt idx="6">
                  <c:v>9.84</c:v>
                </c:pt>
                <c:pt idx="7">
                  <c:v>11.479999999999999</c:v>
                </c:pt>
                <c:pt idx="8">
                  <c:v>13.12</c:v>
                </c:pt>
                <c:pt idx="9">
                  <c:v>13.94</c:v>
                </c:pt>
                <c:pt idx="10">
                  <c:v>15.579999999999998</c:v>
                </c:pt>
                <c:pt idx="11">
                  <c:v>17.22</c:v>
                </c:pt>
                <c:pt idx="12">
                  <c:v>18.04</c:v>
                </c:pt>
                <c:pt idx="13">
                  <c:v>19.68</c:v>
                </c:pt>
                <c:pt idx="14">
                  <c:v>21.32</c:v>
                </c:pt>
                <c:pt idx="15">
                  <c:v>22.139999999999997</c:v>
                </c:pt>
                <c:pt idx="16">
                  <c:v>23.779999999999998</c:v>
                </c:pt>
                <c:pt idx="17">
                  <c:v>25.419999999999998</c:v>
                </c:pt>
                <c:pt idx="18">
                  <c:v>27.06</c:v>
                </c:pt>
                <c:pt idx="19">
                  <c:v>27.88</c:v>
                </c:pt>
                <c:pt idx="20">
                  <c:v>29.52</c:v>
                </c:pt>
                <c:pt idx="21">
                  <c:v>30.34</c:v>
                </c:pt>
                <c:pt idx="22">
                  <c:v>31.979999999999997</c:v>
                </c:pt>
                <c:pt idx="23">
                  <c:v>32.799999999999997</c:v>
                </c:pt>
                <c:pt idx="24">
                  <c:v>34.44</c:v>
                </c:pt>
                <c:pt idx="25">
                  <c:v>36.08</c:v>
                </c:pt>
                <c:pt idx="26">
                  <c:v>36.9</c:v>
                </c:pt>
                <c:pt idx="27">
                  <c:v>38.54</c:v>
                </c:pt>
                <c:pt idx="28">
                  <c:v>40.18</c:v>
                </c:pt>
                <c:pt idx="29">
                  <c:v>41.82</c:v>
                </c:pt>
                <c:pt idx="30">
                  <c:v>42.64</c:v>
                </c:pt>
                <c:pt idx="31">
                  <c:v>44.279999999999994</c:v>
                </c:pt>
                <c:pt idx="32">
                  <c:v>45.099999999999994</c:v>
                </c:pt>
                <c:pt idx="33">
                  <c:v>46.739999999999995</c:v>
                </c:pt>
                <c:pt idx="34">
                  <c:v>47.559999999999995</c:v>
                </c:pt>
                <c:pt idx="35">
                  <c:v>48.379999999999995</c:v>
                </c:pt>
                <c:pt idx="36">
                  <c:v>50.019999999999996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F8-4C80-B41A-876928CF54E9}"/>
            </c:ext>
          </c:extLst>
        </c:ser>
        <c:ser>
          <c:idx val="6"/>
          <c:order val="6"/>
          <c:spPr>
            <a:ln cmpd="sng">
              <a:solidFill>
                <a:srgbClr val="84A7D1"/>
              </a:solidFill>
            </a:ln>
          </c:spPr>
          <c:marker>
            <c:symbol val="none"/>
          </c:marker>
          <c:val>
            <c:numRef>
              <c:f>Range!$U$3:$U$39</c:f>
              <c:numCache>
                <c:formatCode>0.0</c:formatCode>
                <c:ptCount val="37"/>
                <c:pt idx="0">
                  <c:v>1.3</c:v>
                </c:pt>
                <c:pt idx="1">
                  <c:v>1.9500000000000002</c:v>
                </c:pt>
                <c:pt idx="2">
                  <c:v>3.25</c:v>
                </c:pt>
                <c:pt idx="3">
                  <c:v>4.55</c:v>
                </c:pt>
                <c:pt idx="4">
                  <c:v>5.8500000000000005</c:v>
                </c:pt>
                <c:pt idx="5">
                  <c:v>6.5</c:v>
                </c:pt>
                <c:pt idx="6">
                  <c:v>7.8000000000000007</c:v>
                </c:pt>
                <c:pt idx="7">
                  <c:v>9.1</c:v>
                </c:pt>
                <c:pt idx="8">
                  <c:v>10.4</c:v>
                </c:pt>
                <c:pt idx="9">
                  <c:v>11.05</c:v>
                </c:pt>
                <c:pt idx="10">
                  <c:v>12.35</c:v>
                </c:pt>
                <c:pt idx="11">
                  <c:v>13.65</c:v>
                </c:pt>
                <c:pt idx="12">
                  <c:v>14.950000000000001</c:v>
                </c:pt>
                <c:pt idx="13">
                  <c:v>15.600000000000001</c:v>
                </c:pt>
                <c:pt idx="14">
                  <c:v>16.900000000000002</c:v>
                </c:pt>
                <c:pt idx="15">
                  <c:v>18.2</c:v>
                </c:pt>
                <c:pt idx="16">
                  <c:v>19.5</c:v>
                </c:pt>
                <c:pt idx="17">
                  <c:v>20.150000000000002</c:v>
                </c:pt>
                <c:pt idx="18">
                  <c:v>21.45</c:v>
                </c:pt>
                <c:pt idx="19">
                  <c:v>22.75</c:v>
                </c:pt>
                <c:pt idx="20">
                  <c:v>24.05</c:v>
                </c:pt>
                <c:pt idx="21">
                  <c:v>25.35</c:v>
                </c:pt>
                <c:pt idx="22">
                  <c:v>26</c:v>
                </c:pt>
                <c:pt idx="23">
                  <c:v>27.3</c:v>
                </c:pt>
                <c:pt idx="24">
                  <c:v>28.6</c:v>
                </c:pt>
                <c:pt idx="25">
                  <c:v>29.25</c:v>
                </c:pt>
                <c:pt idx="26">
                  <c:v>30.55</c:v>
                </c:pt>
                <c:pt idx="27">
                  <c:v>31.200000000000003</c:v>
                </c:pt>
                <c:pt idx="28">
                  <c:v>31.85</c:v>
                </c:pt>
                <c:pt idx="29">
                  <c:v>33.15</c:v>
                </c:pt>
                <c:pt idx="30">
                  <c:v>33.800000000000004</c:v>
                </c:pt>
                <c:pt idx="31">
                  <c:v>34.450000000000003</c:v>
                </c:pt>
                <c:pt idx="32">
                  <c:v>35.75</c:v>
                </c:pt>
                <c:pt idx="33">
                  <c:v>36.4</c:v>
                </c:pt>
                <c:pt idx="34">
                  <c:v>37.050000000000004</c:v>
                </c:pt>
                <c:pt idx="35">
                  <c:v>37.700000000000003</c:v>
                </c:pt>
                <c:pt idx="3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F8-4C80-B41A-876928CF54E9}"/>
            </c:ext>
          </c:extLst>
        </c:ser>
        <c:ser>
          <c:idx val="7"/>
          <c:order val="7"/>
          <c:spPr>
            <a:ln cmpd="sng">
              <a:solidFill>
                <a:srgbClr val="D38582"/>
              </a:solidFill>
            </a:ln>
          </c:spPr>
          <c:marker>
            <c:symbol val="none"/>
          </c:marker>
          <c:val>
            <c:numRef>
              <c:f>Range!$X$3:$X$29</c:f>
              <c:numCache>
                <c:formatCode>0.0</c:formatCode>
                <c:ptCount val="27"/>
                <c:pt idx="0">
                  <c:v>0.84000000000000008</c:v>
                </c:pt>
                <c:pt idx="1">
                  <c:v>1.6800000000000002</c:v>
                </c:pt>
                <c:pt idx="2">
                  <c:v>2.2400000000000002</c:v>
                </c:pt>
                <c:pt idx="3">
                  <c:v>3.08</c:v>
                </c:pt>
                <c:pt idx="4">
                  <c:v>4.2</c:v>
                </c:pt>
                <c:pt idx="5">
                  <c:v>5.0400000000000009</c:v>
                </c:pt>
                <c:pt idx="6">
                  <c:v>6.16</c:v>
                </c:pt>
                <c:pt idx="7">
                  <c:v>7.0000000000000009</c:v>
                </c:pt>
                <c:pt idx="8">
                  <c:v>8.120000000000001</c:v>
                </c:pt>
                <c:pt idx="9">
                  <c:v>8.9600000000000009</c:v>
                </c:pt>
                <c:pt idx="10">
                  <c:v>10.080000000000002</c:v>
                </c:pt>
                <c:pt idx="11">
                  <c:v>11.200000000000001</c:v>
                </c:pt>
                <c:pt idx="12">
                  <c:v>12.32</c:v>
                </c:pt>
                <c:pt idx="13">
                  <c:v>13.440000000000001</c:v>
                </c:pt>
                <c:pt idx="14">
                  <c:v>14.560000000000002</c:v>
                </c:pt>
                <c:pt idx="15">
                  <c:v>15.680000000000001</c:v>
                </c:pt>
                <c:pt idx="16">
                  <c:v>16.520000000000003</c:v>
                </c:pt>
                <c:pt idx="17">
                  <c:v>17.64</c:v>
                </c:pt>
                <c:pt idx="18">
                  <c:v>18.760000000000002</c:v>
                </c:pt>
                <c:pt idx="19">
                  <c:v>19.600000000000001</c:v>
                </c:pt>
                <c:pt idx="20">
                  <c:v>20.440000000000001</c:v>
                </c:pt>
                <c:pt idx="21">
                  <c:v>20.720000000000002</c:v>
                </c:pt>
                <c:pt idx="22">
                  <c:v>21.000000000000004</c:v>
                </c:pt>
                <c:pt idx="23">
                  <c:v>21.560000000000002</c:v>
                </c:pt>
                <c:pt idx="24">
                  <c:v>21.840000000000003</c:v>
                </c:pt>
                <c:pt idx="25">
                  <c:v>22.12</c:v>
                </c:pt>
                <c:pt idx="26">
                  <c:v>22.400000000000002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F8-4C80-B41A-876928CF5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199425"/>
        <c:axId val="1132846132"/>
      </c:lineChart>
      <c:catAx>
        <c:axId val="8901994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minutes</a:t>
                </a:r>
              </a:p>
            </c:rich>
          </c:tx>
          <c:layout>
            <c:manualLayout>
              <c:xMode val="edge"/>
              <c:yMode val="edge"/>
              <c:x val="0.86571227509604776"/>
              <c:y val="0.893264043246409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132846132"/>
        <c:crosses val="autoZero"/>
        <c:auto val="1"/>
        <c:lblAlgn val="ctr"/>
        <c:lblOffset val="100"/>
        <c:noMultiLvlLbl val="1"/>
      </c:catAx>
      <c:valAx>
        <c:axId val="1132846132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kWh</a:t>
                </a:r>
              </a:p>
            </c:rich>
          </c:tx>
          <c:layout>
            <c:manualLayout>
              <c:xMode val="edge"/>
              <c:yMode val="edge"/>
              <c:x val="4.5107794361525733E-2"/>
              <c:y val="3.8500946875311491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89019942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cs-CZ" b="1" i="0">
                <a:solidFill>
                  <a:srgbClr val="757575"/>
                </a:solidFill>
                <a:latin typeface="+mn-lt"/>
              </a:rPr>
              <a:t>C-rating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val>
            <c:numRef>
              <c:f>'e-tron comparison'!$C$3:$C$83</c:f>
              <c:numCache>
                <c:formatCode>General</c:formatCode>
                <c:ptCount val="81"/>
                <c:pt idx="0">
                  <c:v>1.4631578947368422</c:v>
                </c:pt>
                <c:pt idx="1">
                  <c:v>1.4736842105263157</c:v>
                </c:pt>
                <c:pt idx="2">
                  <c:v>1.4736842105263157</c:v>
                </c:pt>
                <c:pt idx="3">
                  <c:v>1.4736842105263157</c:v>
                </c:pt>
                <c:pt idx="4">
                  <c:v>1.4736842105263157</c:v>
                </c:pt>
                <c:pt idx="5">
                  <c:v>1.4736842105263157</c:v>
                </c:pt>
                <c:pt idx="6">
                  <c:v>1.4736842105263157</c:v>
                </c:pt>
                <c:pt idx="7">
                  <c:v>1.4736842105263157</c:v>
                </c:pt>
                <c:pt idx="8">
                  <c:v>1.4842105263157894</c:v>
                </c:pt>
                <c:pt idx="9">
                  <c:v>1.4842105263157894</c:v>
                </c:pt>
                <c:pt idx="10">
                  <c:v>1.4842105263157894</c:v>
                </c:pt>
                <c:pt idx="11">
                  <c:v>1.4842105263157894</c:v>
                </c:pt>
                <c:pt idx="12">
                  <c:v>1.4842105263157894</c:v>
                </c:pt>
                <c:pt idx="13">
                  <c:v>1.4842105263157894</c:v>
                </c:pt>
                <c:pt idx="14">
                  <c:v>1.4842105263157894</c:v>
                </c:pt>
                <c:pt idx="15">
                  <c:v>1.4842105263157894</c:v>
                </c:pt>
                <c:pt idx="16">
                  <c:v>1.4842105263157894</c:v>
                </c:pt>
                <c:pt idx="17">
                  <c:v>1.4842105263157894</c:v>
                </c:pt>
                <c:pt idx="18">
                  <c:v>1.4736842105263157</c:v>
                </c:pt>
                <c:pt idx="19">
                  <c:v>1.4736842105263157</c:v>
                </c:pt>
                <c:pt idx="20">
                  <c:v>1.4842105263157894</c:v>
                </c:pt>
                <c:pt idx="21">
                  <c:v>1.4842105263157894</c:v>
                </c:pt>
                <c:pt idx="22">
                  <c:v>1.4842105263157894</c:v>
                </c:pt>
                <c:pt idx="23">
                  <c:v>1.4947368421052631</c:v>
                </c:pt>
                <c:pt idx="24">
                  <c:v>1.4947368421052631</c:v>
                </c:pt>
                <c:pt idx="25">
                  <c:v>1.4947368421052631</c:v>
                </c:pt>
                <c:pt idx="26">
                  <c:v>1.4947368421052631</c:v>
                </c:pt>
                <c:pt idx="27">
                  <c:v>1.4947368421052631</c:v>
                </c:pt>
                <c:pt idx="28">
                  <c:v>1.4947368421052631</c:v>
                </c:pt>
                <c:pt idx="29">
                  <c:v>1.4947368421052631</c:v>
                </c:pt>
                <c:pt idx="30">
                  <c:v>1.4947368421052631</c:v>
                </c:pt>
                <c:pt idx="31">
                  <c:v>1.4947368421052631</c:v>
                </c:pt>
                <c:pt idx="32">
                  <c:v>1.4947368421052631</c:v>
                </c:pt>
                <c:pt idx="33">
                  <c:v>1.5052631578947369</c:v>
                </c:pt>
                <c:pt idx="34">
                  <c:v>1.5052631578947369</c:v>
                </c:pt>
                <c:pt idx="35">
                  <c:v>1.5052631578947369</c:v>
                </c:pt>
                <c:pt idx="36">
                  <c:v>1.5052631578947369</c:v>
                </c:pt>
                <c:pt idx="37">
                  <c:v>1.5052631578947369</c:v>
                </c:pt>
                <c:pt idx="38">
                  <c:v>1.5052631578947369</c:v>
                </c:pt>
                <c:pt idx="39">
                  <c:v>1.5052631578947369</c:v>
                </c:pt>
                <c:pt idx="40">
                  <c:v>1.5052631578947369</c:v>
                </c:pt>
                <c:pt idx="41">
                  <c:v>1.5157894736842106</c:v>
                </c:pt>
                <c:pt idx="42">
                  <c:v>1.5157894736842106</c:v>
                </c:pt>
                <c:pt idx="43">
                  <c:v>1.5157894736842106</c:v>
                </c:pt>
                <c:pt idx="44">
                  <c:v>1.5157894736842106</c:v>
                </c:pt>
                <c:pt idx="45">
                  <c:v>1.5157894736842106</c:v>
                </c:pt>
                <c:pt idx="46">
                  <c:v>1.5157894736842106</c:v>
                </c:pt>
                <c:pt idx="47">
                  <c:v>1.5263157894736843</c:v>
                </c:pt>
                <c:pt idx="48">
                  <c:v>1.5263157894736843</c:v>
                </c:pt>
                <c:pt idx="49">
                  <c:v>1.5263157894736843</c:v>
                </c:pt>
                <c:pt idx="50">
                  <c:v>1.5263157894736843</c:v>
                </c:pt>
                <c:pt idx="51">
                  <c:v>1.5263157894736843</c:v>
                </c:pt>
                <c:pt idx="52">
                  <c:v>1.5263157894736843</c:v>
                </c:pt>
                <c:pt idx="53">
                  <c:v>1.5368421052631578</c:v>
                </c:pt>
                <c:pt idx="54">
                  <c:v>1.5368421052631578</c:v>
                </c:pt>
                <c:pt idx="55">
                  <c:v>1.5473684210526315</c:v>
                </c:pt>
                <c:pt idx="56">
                  <c:v>1.5473684210526315</c:v>
                </c:pt>
                <c:pt idx="57">
                  <c:v>1.5473684210526315</c:v>
                </c:pt>
                <c:pt idx="58">
                  <c:v>1.5578947368421052</c:v>
                </c:pt>
                <c:pt idx="59">
                  <c:v>1.5578947368421052</c:v>
                </c:pt>
                <c:pt idx="60">
                  <c:v>1.5157894736842106</c:v>
                </c:pt>
                <c:pt idx="61">
                  <c:v>1.4315789473684211</c:v>
                </c:pt>
                <c:pt idx="62">
                  <c:v>1.4315789473684211</c:v>
                </c:pt>
                <c:pt idx="63">
                  <c:v>1.4315789473684211</c:v>
                </c:pt>
                <c:pt idx="64">
                  <c:v>1.4421052631578948</c:v>
                </c:pt>
                <c:pt idx="65">
                  <c:v>1.4421052631578948</c:v>
                </c:pt>
                <c:pt idx="66">
                  <c:v>1.4210526315789473</c:v>
                </c:pt>
                <c:pt idx="67">
                  <c:v>1.3789473684210527</c:v>
                </c:pt>
                <c:pt idx="68">
                  <c:v>1.4105263157894736</c:v>
                </c:pt>
                <c:pt idx="69">
                  <c:v>1.4210526315789473</c:v>
                </c:pt>
                <c:pt idx="70">
                  <c:v>1.3157894736842106</c:v>
                </c:pt>
                <c:pt idx="71">
                  <c:v>1.1263157894736842</c:v>
                </c:pt>
                <c:pt idx="72">
                  <c:v>1.0315789473684212</c:v>
                </c:pt>
                <c:pt idx="73">
                  <c:v>1</c:v>
                </c:pt>
                <c:pt idx="74">
                  <c:v>0.97894736842105268</c:v>
                </c:pt>
                <c:pt idx="75">
                  <c:v>0.96842105263157896</c:v>
                </c:pt>
                <c:pt idx="76">
                  <c:v>0.93684210526315792</c:v>
                </c:pt>
                <c:pt idx="77">
                  <c:v>0.90526315789473688</c:v>
                </c:pt>
                <c:pt idx="78">
                  <c:v>0.88421052631578945</c:v>
                </c:pt>
                <c:pt idx="79">
                  <c:v>0.86315789473684212</c:v>
                </c:pt>
                <c:pt idx="80">
                  <c:v>0.83157894736842108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2-4408-A283-ADC82B801757}"/>
            </c:ext>
          </c:extLst>
        </c:ser>
        <c:ser>
          <c:idx val="1"/>
          <c:order val="1"/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val>
            <c:numRef>
              <c:f>'e-tron comparison'!$F$3:$F$83</c:f>
              <c:numCache>
                <c:formatCode>General</c:formatCode>
                <c:ptCount val="81"/>
                <c:pt idx="0">
                  <c:v>1.7605633802816902</c:v>
                </c:pt>
                <c:pt idx="1">
                  <c:v>1.7605633802816902</c:v>
                </c:pt>
                <c:pt idx="2">
                  <c:v>1.7605633802816902</c:v>
                </c:pt>
                <c:pt idx="3">
                  <c:v>1.7605633802816902</c:v>
                </c:pt>
                <c:pt idx="4">
                  <c:v>1.7746478873239437</c:v>
                </c:pt>
                <c:pt idx="5">
                  <c:v>1.7605633802816902</c:v>
                </c:pt>
                <c:pt idx="6">
                  <c:v>1.7746478873239437</c:v>
                </c:pt>
                <c:pt idx="7">
                  <c:v>1.7464788732394365</c:v>
                </c:pt>
                <c:pt idx="8">
                  <c:v>1.7605633802816902</c:v>
                </c:pt>
                <c:pt idx="9">
                  <c:v>1.7605633802816902</c:v>
                </c:pt>
                <c:pt idx="10">
                  <c:v>1.7605633802816902</c:v>
                </c:pt>
                <c:pt idx="11">
                  <c:v>1.7464788732394365</c:v>
                </c:pt>
                <c:pt idx="12">
                  <c:v>1.7464788732394365</c:v>
                </c:pt>
                <c:pt idx="13">
                  <c:v>1.7464788732394365</c:v>
                </c:pt>
                <c:pt idx="14">
                  <c:v>1.7464788732394365</c:v>
                </c:pt>
                <c:pt idx="15">
                  <c:v>1.7464788732394365</c:v>
                </c:pt>
                <c:pt idx="16">
                  <c:v>1.732394366197183</c:v>
                </c:pt>
                <c:pt idx="17">
                  <c:v>1.732394366197183</c:v>
                </c:pt>
                <c:pt idx="18">
                  <c:v>1.732394366197183</c:v>
                </c:pt>
                <c:pt idx="19">
                  <c:v>1.732394366197183</c:v>
                </c:pt>
                <c:pt idx="20">
                  <c:v>1.7183098591549295</c:v>
                </c:pt>
                <c:pt idx="21">
                  <c:v>1.704225352112676</c:v>
                </c:pt>
                <c:pt idx="22">
                  <c:v>1.704225352112676</c:v>
                </c:pt>
                <c:pt idx="23">
                  <c:v>1.704225352112676</c:v>
                </c:pt>
                <c:pt idx="24">
                  <c:v>1.6901408450704225</c:v>
                </c:pt>
                <c:pt idx="25">
                  <c:v>1.676056338028169</c:v>
                </c:pt>
                <c:pt idx="26">
                  <c:v>1.676056338028169</c:v>
                </c:pt>
                <c:pt idx="27">
                  <c:v>1.6619718309859155</c:v>
                </c:pt>
                <c:pt idx="28">
                  <c:v>1.647887323943662</c:v>
                </c:pt>
                <c:pt idx="29">
                  <c:v>1.6338028169014085</c:v>
                </c:pt>
                <c:pt idx="30">
                  <c:v>1.6338028169014085</c:v>
                </c:pt>
                <c:pt idx="31">
                  <c:v>1.6338028169014085</c:v>
                </c:pt>
                <c:pt idx="32">
                  <c:v>1.619718309859155</c:v>
                </c:pt>
                <c:pt idx="33">
                  <c:v>1.6056338028169015</c:v>
                </c:pt>
                <c:pt idx="34">
                  <c:v>1.6056338028169015</c:v>
                </c:pt>
                <c:pt idx="35">
                  <c:v>1.591549295774648</c:v>
                </c:pt>
                <c:pt idx="36">
                  <c:v>1.5774647887323943</c:v>
                </c:pt>
                <c:pt idx="37">
                  <c:v>1.591549295774648</c:v>
                </c:pt>
                <c:pt idx="38">
                  <c:v>1.5774647887323943</c:v>
                </c:pt>
                <c:pt idx="39">
                  <c:v>1.5774647887323943</c:v>
                </c:pt>
                <c:pt idx="40">
                  <c:v>1.591549295774648</c:v>
                </c:pt>
                <c:pt idx="41">
                  <c:v>1.591549295774648</c:v>
                </c:pt>
                <c:pt idx="42">
                  <c:v>1.591549295774648</c:v>
                </c:pt>
                <c:pt idx="43">
                  <c:v>1.591549295774648</c:v>
                </c:pt>
                <c:pt idx="44">
                  <c:v>1.6056338028169015</c:v>
                </c:pt>
                <c:pt idx="45">
                  <c:v>1.6056338028169015</c:v>
                </c:pt>
                <c:pt idx="46">
                  <c:v>1.6056338028169015</c:v>
                </c:pt>
                <c:pt idx="47">
                  <c:v>1.6056338028169015</c:v>
                </c:pt>
                <c:pt idx="48">
                  <c:v>1.6056338028169015</c:v>
                </c:pt>
                <c:pt idx="49">
                  <c:v>1.6056338028169015</c:v>
                </c:pt>
                <c:pt idx="50">
                  <c:v>1.619718309859155</c:v>
                </c:pt>
                <c:pt idx="51">
                  <c:v>1.619718309859155</c:v>
                </c:pt>
                <c:pt idx="52">
                  <c:v>1.619718309859155</c:v>
                </c:pt>
                <c:pt idx="53">
                  <c:v>1.619718309859155</c:v>
                </c:pt>
                <c:pt idx="54">
                  <c:v>1.6338028169014085</c:v>
                </c:pt>
                <c:pt idx="55">
                  <c:v>1.591549295774648</c:v>
                </c:pt>
                <c:pt idx="56">
                  <c:v>1.5492957746478873</c:v>
                </c:pt>
                <c:pt idx="57">
                  <c:v>1.5070422535211268</c:v>
                </c:pt>
                <c:pt idx="58">
                  <c:v>1.4929577464788732</c:v>
                </c:pt>
                <c:pt idx="59">
                  <c:v>1.4647887323943662</c:v>
                </c:pt>
                <c:pt idx="60">
                  <c:v>1.4225352112676057</c:v>
                </c:pt>
                <c:pt idx="61">
                  <c:v>1.3943661971830985</c:v>
                </c:pt>
                <c:pt idx="62">
                  <c:v>1.3661971830985915</c:v>
                </c:pt>
                <c:pt idx="63">
                  <c:v>1.323943661971831</c:v>
                </c:pt>
                <c:pt idx="64">
                  <c:v>1.295774647887324</c:v>
                </c:pt>
                <c:pt idx="65">
                  <c:v>1.2535211267605635</c:v>
                </c:pt>
                <c:pt idx="66">
                  <c:v>1.2253521126760563</c:v>
                </c:pt>
                <c:pt idx="67">
                  <c:v>1.1971830985915493</c:v>
                </c:pt>
                <c:pt idx="68">
                  <c:v>1.1549295774647887</c:v>
                </c:pt>
                <c:pt idx="69">
                  <c:v>1.1267605633802817</c:v>
                </c:pt>
                <c:pt idx="70">
                  <c:v>1.0985915492957747</c:v>
                </c:pt>
                <c:pt idx="71">
                  <c:v>1.0704225352112675</c:v>
                </c:pt>
                <c:pt idx="72">
                  <c:v>1.028169014084507</c:v>
                </c:pt>
                <c:pt idx="73">
                  <c:v>0.971830985915493</c:v>
                </c:pt>
                <c:pt idx="74">
                  <c:v>0.92957746478873238</c:v>
                </c:pt>
                <c:pt idx="75">
                  <c:v>0.91549295774647887</c:v>
                </c:pt>
                <c:pt idx="76">
                  <c:v>0.87323943661971826</c:v>
                </c:pt>
                <c:pt idx="77">
                  <c:v>0.83098591549295775</c:v>
                </c:pt>
                <c:pt idx="78">
                  <c:v>0.80281690140845074</c:v>
                </c:pt>
                <c:pt idx="79">
                  <c:v>0.76056338028169013</c:v>
                </c:pt>
                <c:pt idx="80">
                  <c:v>0.71830985915492962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2-4408-A283-ADC82B801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4314160"/>
        <c:axId val="509988408"/>
      </c:lineChart>
      <c:catAx>
        <c:axId val="121431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SoC</a:t>
                </a:r>
              </a:p>
            </c:rich>
          </c:tx>
          <c:layout>
            <c:manualLayout>
              <c:xMode val="edge"/>
              <c:yMode val="edge"/>
              <c:x val="0.8735477854186432"/>
              <c:y val="0.8851404129045599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509988408"/>
        <c:crosses val="autoZero"/>
        <c:auto val="1"/>
        <c:lblAlgn val="ctr"/>
        <c:lblOffset val="100"/>
        <c:noMultiLvlLbl val="1"/>
      </c:catAx>
      <c:valAx>
        <c:axId val="5099884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4.1043682204632073E-2"/>
              <c:y val="3.51825275439077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21431416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cs-CZ" b="1" i="0">
                <a:solidFill>
                  <a:srgbClr val="757575"/>
                </a:solidFill>
                <a:latin typeface="+mn-lt"/>
              </a:rPr>
              <a:t>Charging power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'Charging curve (2)'!$B$1:$D$1</c:f>
              <c:strCache>
                <c:ptCount val="1"/>
                <c:pt idx="0">
                  <c:v>Audi RS e-tron GT 93 kWh</c:v>
                </c:pt>
              </c:strCache>
            </c:strRef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'Charging curve (2)'!$A$3:$A$83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 (2)'!$B$3:$B$83</c:f>
              <c:numCache>
                <c:formatCode>General</c:formatCode>
                <c:ptCount val="81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252</c:v>
                </c:pt>
                <c:pt idx="4">
                  <c:v>253</c:v>
                </c:pt>
                <c:pt idx="5">
                  <c:v>255</c:v>
                </c:pt>
                <c:pt idx="6">
                  <c:v>257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260</c:v>
                </c:pt>
                <c:pt idx="12">
                  <c:v>261</c:v>
                </c:pt>
                <c:pt idx="13">
                  <c:v>262</c:v>
                </c:pt>
                <c:pt idx="14">
                  <c:v>262</c:v>
                </c:pt>
                <c:pt idx="15">
                  <c:v>262</c:v>
                </c:pt>
                <c:pt idx="16">
                  <c:v>263</c:v>
                </c:pt>
                <c:pt idx="17">
                  <c:v>263</c:v>
                </c:pt>
                <c:pt idx="18">
                  <c:v>263</c:v>
                </c:pt>
                <c:pt idx="19">
                  <c:v>264</c:v>
                </c:pt>
                <c:pt idx="20">
                  <c:v>264</c:v>
                </c:pt>
                <c:pt idx="21">
                  <c:v>238</c:v>
                </c:pt>
                <c:pt idx="22">
                  <c:v>244</c:v>
                </c:pt>
                <c:pt idx="23">
                  <c:v>245</c:v>
                </c:pt>
                <c:pt idx="24">
                  <c:v>244</c:v>
                </c:pt>
                <c:pt idx="25">
                  <c:v>245</c:v>
                </c:pt>
                <c:pt idx="26">
                  <c:v>245</c:v>
                </c:pt>
                <c:pt idx="27">
                  <c:v>245</c:v>
                </c:pt>
                <c:pt idx="28">
                  <c:v>246</c:v>
                </c:pt>
                <c:pt idx="29">
                  <c:v>246</c:v>
                </c:pt>
                <c:pt idx="30">
                  <c:v>246</c:v>
                </c:pt>
                <c:pt idx="31">
                  <c:v>247</c:v>
                </c:pt>
                <c:pt idx="32">
                  <c:v>246</c:v>
                </c:pt>
                <c:pt idx="33">
                  <c:v>248</c:v>
                </c:pt>
                <c:pt idx="34">
                  <c:v>248</c:v>
                </c:pt>
                <c:pt idx="35">
                  <c:v>247</c:v>
                </c:pt>
                <c:pt idx="36">
                  <c:v>248</c:v>
                </c:pt>
                <c:pt idx="37">
                  <c:v>249</c:v>
                </c:pt>
                <c:pt idx="38">
                  <c:v>248</c:v>
                </c:pt>
                <c:pt idx="39">
                  <c:v>249</c:v>
                </c:pt>
                <c:pt idx="40">
                  <c:v>230</c:v>
                </c:pt>
                <c:pt idx="41">
                  <c:v>227</c:v>
                </c:pt>
                <c:pt idx="42">
                  <c:v>228</c:v>
                </c:pt>
                <c:pt idx="43">
                  <c:v>229</c:v>
                </c:pt>
                <c:pt idx="44">
                  <c:v>208</c:v>
                </c:pt>
                <c:pt idx="45">
                  <c:v>208</c:v>
                </c:pt>
                <c:pt idx="46">
                  <c:v>207</c:v>
                </c:pt>
                <c:pt idx="47">
                  <c:v>183</c:v>
                </c:pt>
                <c:pt idx="48">
                  <c:v>189</c:v>
                </c:pt>
                <c:pt idx="49">
                  <c:v>189</c:v>
                </c:pt>
                <c:pt idx="50">
                  <c:v>190</c:v>
                </c:pt>
                <c:pt idx="51">
                  <c:v>179</c:v>
                </c:pt>
                <c:pt idx="52">
                  <c:v>179</c:v>
                </c:pt>
                <c:pt idx="53">
                  <c:v>178</c:v>
                </c:pt>
                <c:pt idx="54">
                  <c:v>151</c:v>
                </c:pt>
                <c:pt idx="55">
                  <c:v>151</c:v>
                </c:pt>
                <c:pt idx="56">
                  <c:v>151</c:v>
                </c:pt>
                <c:pt idx="57">
                  <c:v>151</c:v>
                </c:pt>
                <c:pt idx="58">
                  <c:v>151</c:v>
                </c:pt>
                <c:pt idx="59">
                  <c:v>151</c:v>
                </c:pt>
                <c:pt idx="60">
                  <c:v>151</c:v>
                </c:pt>
                <c:pt idx="61">
                  <c:v>151</c:v>
                </c:pt>
                <c:pt idx="62">
                  <c:v>151</c:v>
                </c:pt>
                <c:pt idx="63">
                  <c:v>152</c:v>
                </c:pt>
                <c:pt idx="64">
                  <c:v>119</c:v>
                </c:pt>
                <c:pt idx="65">
                  <c:v>119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122</c:v>
                </c:pt>
                <c:pt idx="70">
                  <c:v>88</c:v>
                </c:pt>
                <c:pt idx="71">
                  <c:v>81</c:v>
                </c:pt>
                <c:pt idx="72">
                  <c:v>72</c:v>
                </c:pt>
                <c:pt idx="73">
                  <c:v>61</c:v>
                </c:pt>
                <c:pt idx="74">
                  <c:v>51</c:v>
                </c:pt>
                <c:pt idx="75">
                  <c:v>42</c:v>
                </c:pt>
                <c:pt idx="76">
                  <c:v>37</c:v>
                </c:pt>
                <c:pt idx="77">
                  <c:v>34</c:v>
                </c:pt>
                <c:pt idx="78">
                  <c:v>33</c:v>
                </c:pt>
                <c:pt idx="79">
                  <c:v>43</c:v>
                </c:pt>
                <c:pt idx="80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CA-4515-9066-19C4CA3AC20E}"/>
            </c:ext>
          </c:extLst>
        </c:ser>
        <c:ser>
          <c:idx val="1"/>
          <c:order val="1"/>
          <c:tx>
            <c:strRef>
              <c:f>'Charging curve (2)'!$E$1:$G$1</c:f>
              <c:strCache>
                <c:ptCount val="1"/>
                <c:pt idx="0">
                  <c:v>Model 3 2019 80 kWh</c:v>
                </c:pt>
              </c:strCache>
            </c:strRef>
          </c:tx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'Charging curve (2)'!$A$3:$A$83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 (2)'!$E$3:$E$83</c:f>
              <c:numCache>
                <c:formatCode>General</c:formatCode>
                <c:ptCount val="81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249</c:v>
                </c:pt>
                <c:pt idx="12">
                  <c:v>247</c:v>
                </c:pt>
                <c:pt idx="13">
                  <c:v>246</c:v>
                </c:pt>
                <c:pt idx="14">
                  <c:v>243</c:v>
                </c:pt>
                <c:pt idx="15">
                  <c:v>238</c:v>
                </c:pt>
                <c:pt idx="16">
                  <c:v>236</c:v>
                </c:pt>
                <c:pt idx="17">
                  <c:v>233</c:v>
                </c:pt>
                <c:pt idx="18">
                  <c:v>230</c:v>
                </c:pt>
                <c:pt idx="19">
                  <c:v>226</c:v>
                </c:pt>
                <c:pt idx="20">
                  <c:v>223</c:v>
                </c:pt>
                <c:pt idx="21">
                  <c:v>218</c:v>
                </c:pt>
                <c:pt idx="22">
                  <c:v>214</c:v>
                </c:pt>
                <c:pt idx="23">
                  <c:v>211</c:v>
                </c:pt>
                <c:pt idx="24">
                  <c:v>207</c:v>
                </c:pt>
                <c:pt idx="25">
                  <c:v>203</c:v>
                </c:pt>
                <c:pt idx="26">
                  <c:v>198</c:v>
                </c:pt>
                <c:pt idx="27">
                  <c:v>195</c:v>
                </c:pt>
                <c:pt idx="28">
                  <c:v>192</c:v>
                </c:pt>
                <c:pt idx="29">
                  <c:v>186</c:v>
                </c:pt>
                <c:pt idx="30">
                  <c:v>183</c:v>
                </c:pt>
                <c:pt idx="31">
                  <c:v>178</c:v>
                </c:pt>
                <c:pt idx="32">
                  <c:v>173</c:v>
                </c:pt>
                <c:pt idx="33">
                  <c:v>172</c:v>
                </c:pt>
                <c:pt idx="34">
                  <c:v>167</c:v>
                </c:pt>
                <c:pt idx="35">
                  <c:v>163</c:v>
                </c:pt>
                <c:pt idx="36">
                  <c:v>159</c:v>
                </c:pt>
                <c:pt idx="37">
                  <c:v>155</c:v>
                </c:pt>
                <c:pt idx="38">
                  <c:v>152</c:v>
                </c:pt>
                <c:pt idx="39">
                  <c:v>148</c:v>
                </c:pt>
                <c:pt idx="40">
                  <c:v>144</c:v>
                </c:pt>
                <c:pt idx="41">
                  <c:v>142</c:v>
                </c:pt>
                <c:pt idx="42">
                  <c:v>139</c:v>
                </c:pt>
                <c:pt idx="43">
                  <c:v>138</c:v>
                </c:pt>
                <c:pt idx="44">
                  <c:v>132</c:v>
                </c:pt>
                <c:pt idx="45">
                  <c:v>128</c:v>
                </c:pt>
                <c:pt idx="46">
                  <c:v>124</c:v>
                </c:pt>
                <c:pt idx="47">
                  <c:v>120</c:v>
                </c:pt>
                <c:pt idx="48">
                  <c:v>114</c:v>
                </c:pt>
                <c:pt idx="49">
                  <c:v>108</c:v>
                </c:pt>
                <c:pt idx="50">
                  <c:v>109</c:v>
                </c:pt>
                <c:pt idx="51">
                  <c:v>108</c:v>
                </c:pt>
                <c:pt idx="52">
                  <c:v>106</c:v>
                </c:pt>
                <c:pt idx="53">
                  <c:v>105</c:v>
                </c:pt>
                <c:pt idx="54">
                  <c:v>104</c:v>
                </c:pt>
                <c:pt idx="55">
                  <c:v>100</c:v>
                </c:pt>
                <c:pt idx="56">
                  <c:v>99</c:v>
                </c:pt>
                <c:pt idx="57">
                  <c:v>96</c:v>
                </c:pt>
                <c:pt idx="58">
                  <c:v>94</c:v>
                </c:pt>
                <c:pt idx="59">
                  <c:v>91</c:v>
                </c:pt>
                <c:pt idx="60">
                  <c:v>89</c:v>
                </c:pt>
                <c:pt idx="61">
                  <c:v>86</c:v>
                </c:pt>
                <c:pt idx="62">
                  <c:v>84</c:v>
                </c:pt>
                <c:pt idx="63">
                  <c:v>81</c:v>
                </c:pt>
                <c:pt idx="64">
                  <c:v>76</c:v>
                </c:pt>
                <c:pt idx="65">
                  <c:v>75</c:v>
                </c:pt>
                <c:pt idx="66">
                  <c:v>71</c:v>
                </c:pt>
                <c:pt idx="67">
                  <c:v>68</c:v>
                </c:pt>
                <c:pt idx="68">
                  <c:v>64</c:v>
                </c:pt>
                <c:pt idx="69">
                  <c:v>61</c:v>
                </c:pt>
                <c:pt idx="70">
                  <c:v>58</c:v>
                </c:pt>
                <c:pt idx="71">
                  <c:v>54</c:v>
                </c:pt>
                <c:pt idx="72">
                  <c:v>54</c:v>
                </c:pt>
                <c:pt idx="73">
                  <c:v>49</c:v>
                </c:pt>
                <c:pt idx="74">
                  <c:v>48</c:v>
                </c:pt>
                <c:pt idx="75">
                  <c:v>43</c:v>
                </c:pt>
                <c:pt idx="76">
                  <c:v>41</c:v>
                </c:pt>
                <c:pt idx="77">
                  <c:v>39</c:v>
                </c:pt>
                <c:pt idx="78">
                  <c:v>38</c:v>
                </c:pt>
                <c:pt idx="79">
                  <c:v>37</c:v>
                </c:pt>
                <c:pt idx="8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A-4515-9066-19C4CA3AC20E}"/>
            </c:ext>
          </c:extLst>
        </c:ser>
        <c:ser>
          <c:idx val="2"/>
          <c:order val="2"/>
          <c:tx>
            <c:strRef>
              <c:f>'Charging curve (2)'!$H$1:$J$1</c:f>
              <c:strCache>
                <c:ptCount val="1"/>
                <c:pt idx="0">
                  <c:v>Model S 100 kWh</c:v>
                </c:pt>
              </c:strCache>
            </c:strRef>
          </c:tx>
          <c:spPr>
            <a:ln cmpd="sng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'Charging curve (2)'!$A$3:$A$83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 (2)'!$H$3:$H$83</c:f>
              <c:numCache>
                <c:formatCode>General</c:formatCode>
                <c:ptCount val="81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249</c:v>
                </c:pt>
                <c:pt idx="25">
                  <c:v>248</c:v>
                </c:pt>
                <c:pt idx="26">
                  <c:v>238</c:v>
                </c:pt>
                <c:pt idx="27">
                  <c:v>230</c:v>
                </c:pt>
                <c:pt idx="28">
                  <c:v>220</c:v>
                </c:pt>
                <c:pt idx="29">
                  <c:v>216</c:v>
                </c:pt>
                <c:pt idx="30">
                  <c:v>210</c:v>
                </c:pt>
                <c:pt idx="31">
                  <c:v>208</c:v>
                </c:pt>
                <c:pt idx="32">
                  <c:v>204</c:v>
                </c:pt>
                <c:pt idx="33">
                  <c:v>202</c:v>
                </c:pt>
                <c:pt idx="34">
                  <c:v>198</c:v>
                </c:pt>
                <c:pt idx="35">
                  <c:v>192</c:v>
                </c:pt>
                <c:pt idx="36">
                  <c:v>184</c:v>
                </c:pt>
                <c:pt idx="37">
                  <c:v>178</c:v>
                </c:pt>
                <c:pt idx="38">
                  <c:v>172</c:v>
                </c:pt>
                <c:pt idx="39">
                  <c:v>168</c:v>
                </c:pt>
                <c:pt idx="40">
                  <c:v>162</c:v>
                </c:pt>
                <c:pt idx="41">
                  <c:v>158</c:v>
                </c:pt>
                <c:pt idx="42">
                  <c:v>152</c:v>
                </c:pt>
                <c:pt idx="43">
                  <c:v>150</c:v>
                </c:pt>
                <c:pt idx="44">
                  <c:v>146</c:v>
                </c:pt>
                <c:pt idx="45">
                  <c:v>142</c:v>
                </c:pt>
                <c:pt idx="46">
                  <c:v>139</c:v>
                </c:pt>
                <c:pt idx="47">
                  <c:v>136</c:v>
                </c:pt>
                <c:pt idx="48">
                  <c:v>132</c:v>
                </c:pt>
                <c:pt idx="49">
                  <c:v>130</c:v>
                </c:pt>
                <c:pt idx="50">
                  <c:v>127</c:v>
                </c:pt>
                <c:pt idx="51">
                  <c:v>123</c:v>
                </c:pt>
                <c:pt idx="52">
                  <c:v>120</c:v>
                </c:pt>
                <c:pt idx="53">
                  <c:v>117</c:v>
                </c:pt>
                <c:pt idx="54">
                  <c:v>114</c:v>
                </c:pt>
                <c:pt idx="55">
                  <c:v>112</c:v>
                </c:pt>
                <c:pt idx="56">
                  <c:v>108</c:v>
                </c:pt>
                <c:pt idx="57">
                  <c:v>106</c:v>
                </c:pt>
                <c:pt idx="58">
                  <c:v>104</c:v>
                </c:pt>
                <c:pt idx="59">
                  <c:v>101</c:v>
                </c:pt>
                <c:pt idx="60">
                  <c:v>98</c:v>
                </c:pt>
                <c:pt idx="61">
                  <c:v>96</c:v>
                </c:pt>
                <c:pt idx="62">
                  <c:v>94</c:v>
                </c:pt>
                <c:pt idx="63">
                  <c:v>91</c:v>
                </c:pt>
                <c:pt idx="64">
                  <c:v>89</c:v>
                </c:pt>
                <c:pt idx="65">
                  <c:v>86</c:v>
                </c:pt>
                <c:pt idx="66">
                  <c:v>82</c:v>
                </c:pt>
                <c:pt idx="67">
                  <c:v>80</c:v>
                </c:pt>
                <c:pt idx="68">
                  <c:v>77</c:v>
                </c:pt>
                <c:pt idx="69">
                  <c:v>75</c:v>
                </c:pt>
                <c:pt idx="70">
                  <c:v>72</c:v>
                </c:pt>
                <c:pt idx="71">
                  <c:v>70</c:v>
                </c:pt>
                <c:pt idx="72">
                  <c:v>68</c:v>
                </c:pt>
                <c:pt idx="73">
                  <c:v>66</c:v>
                </c:pt>
                <c:pt idx="74">
                  <c:v>63</c:v>
                </c:pt>
                <c:pt idx="75">
                  <c:v>61</c:v>
                </c:pt>
                <c:pt idx="76">
                  <c:v>59</c:v>
                </c:pt>
                <c:pt idx="77">
                  <c:v>56</c:v>
                </c:pt>
                <c:pt idx="78">
                  <c:v>55</c:v>
                </c:pt>
                <c:pt idx="79">
                  <c:v>54</c:v>
                </c:pt>
                <c:pt idx="8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A-4515-9066-19C4CA3AC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116823"/>
        <c:axId val="828994421"/>
      </c:lineChart>
      <c:catAx>
        <c:axId val="1540116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SoC</a:t>
                </a:r>
              </a:p>
            </c:rich>
          </c:tx>
          <c:layout>
            <c:manualLayout>
              <c:xMode val="edge"/>
              <c:yMode val="edge"/>
              <c:x val="0.8735477854186432"/>
              <c:y val="0.885140412904559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828994421"/>
        <c:crosses val="autoZero"/>
        <c:auto val="1"/>
        <c:lblAlgn val="ctr"/>
        <c:lblOffset val="100"/>
        <c:noMultiLvlLbl val="1"/>
      </c:catAx>
      <c:valAx>
        <c:axId val="828994421"/>
        <c:scaling>
          <c:orientation val="minMax"/>
          <c:max val="28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4.1043682204632073E-2"/>
              <c:y val="3.51825275439077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54011682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cs-CZ" b="1" i="0">
                <a:solidFill>
                  <a:srgbClr val="757575"/>
                </a:solidFill>
                <a:latin typeface="+mn-lt"/>
              </a:rPr>
              <a:t>C-rating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'Charging curve (2)'!$B$1:$D$1</c:f>
              <c:strCache>
                <c:ptCount val="1"/>
                <c:pt idx="0">
                  <c:v>Audi RS e-tron GT 93 kWh</c:v>
                </c:pt>
              </c:strCache>
            </c:strRef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'Charging curve (2)'!$A$3:$A$83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 (2)'!$C$3:$C$83</c:f>
              <c:numCache>
                <c:formatCode>General</c:formatCode>
                <c:ptCount val="81"/>
                <c:pt idx="0">
                  <c:v>2.5802997858672376</c:v>
                </c:pt>
                <c:pt idx="1">
                  <c:v>2.5802997858672376</c:v>
                </c:pt>
                <c:pt idx="2">
                  <c:v>2.5802997858672376</c:v>
                </c:pt>
                <c:pt idx="3">
                  <c:v>2.6980728051391862</c:v>
                </c:pt>
                <c:pt idx="4">
                  <c:v>2.708779443254818</c:v>
                </c:pt>
                <c:pt idx="5">
                  <c:v>2.7301927194860811</c:v>
                </c:pt>
                <c:pt idx="6">
                  <c:v>2.7516059957173447</c:v>
                </c:pt>
                <c:pt idx="7">
                  <c:v>2.7516059957173447</c:v>
                </c:pt>
                <c:pt idx="8">
                  <c:v>2.7623126338329764</c:v>
                </c:pt>
                <c:pt idx="9">
                  <c:v>2.7730192719486078</c:v>
                </c:pt>
                <c:pt idx="10">
                  <c:v>2.7837259100642395</c:v>
                </c:pt>
                <c:pt idx="11">
                  <c:v>2.7837259100642395</c:v>
                </c:pt>
                <c:pt idx="12">
                  <c:v>2.7944325481798713</c:v>
                </c:pt>
                <c:pt idx="13">
                  <c:v>2.8051391862955031</c:v>
                </c:pt>
                <c:pt idx="14">
                  <c:v>2.8051391862955031</c:v>
                </c:pt>
                <c:pt idx="15">
                  <c:v>2.8051391862955031</c:v>
                </c:pt>
                <c:pt idx="16">
                  <c:v>2.8158458244111348</c:v>
                </c:pt>
                <c:pt idx="17">
                  <c:v>2.8158458244111348</c:v>
                </c:pt>
                <c:pt idx="18">
                  <c:v>2.8158458244111348</c:v>
                </c:pt>
                <c:pt idx="19">
                  <c:v>2.8265524625267666</c:v>
                </c:pt>
                <c:pt idx="20">
                  <c:v>2.8265524625267666</c:v>
                </c:pt>
                <c:pt idx="21">
                  <c:v>2.5481798715203423</c:v>
                </c:pt>
                <c:pt idx="22">
                  <c:v>2.6124197002141325</c:v>
                </c:pt>
                <c:pt idx="23">
                  <c:v>2.6231263383297643</c:v>
                </c:pt>
                <c:pt idx="24">
                  <c:v>2.6124197002141325</c:v>
                </c:pt>
                <c:pt idx="25">
                  <c:v>2.6231263383297643</c:v>
                </c:pt>
                <c:pt idx="26">
                  <c:v>2.6231263383297643</c:v>
                </c:pt>
                <c:pt idx="27">
                  <c:v>2.6231263383297643</c:v>
                </c:pt>
                <c:pt idx="28">
                  <c:v>2.633832976445396</c:v>
                </c:pt>
                <c:pt idx="29">
                  <c:v>2.633832976445396</c:v>
                </c:pt>
                <c:pt idx="30">
                  <c:v>2.633832976445396</c:v>
                </c:pt>
                <c:pt idx="31">
                  <c:v>2.6445396145610278</c:v>
                </c:pt>
                <c:pt idx="32">
                  <c:v>2.633832976445396</c:v>
                </c:pt>
                <c:pt idx="33">
                  <c:v>2.6552462526766591</c:v>
                </c:pt>
                <c:pt idx="34">
                  <c:v>2.6552462526766591</c:v>
                </c:pt>
                <c:pt idx="35">
                  <c:v>2.6445396145610278</c:v>
                </c:pt>
                <c:pt idx="36">
                  <c:v>2.6552462526766591</c:v>
                </c:pt>
                <c:pt idx="37">
                  <c:v>2.6659528907922909</c:v>
                </c:pt>
                <c:pt idx="38">
                  <c:v>2.6552462526766591</c:v>
                </c:pt>
                <c:pt idx="39">
                  <c:v>2.6659528907922909</c:v>
                </c:pt>
                <c:pt idx="40">
                  <c:v>2.462526766595289</c:v>
                </c:pt>
                <c:pt idx="41">
                  <c:v>2.4304068522483937</c:v>
                </c:pt>
                <c:pt idx="42">
                  <c:v>2.4411134903640255</c:v>
                </c:pt>
                <c:pt idx="43">
                  <c:v>2.4518201284796572</c:v>
                </c:pt>
                <c:pt idx="44">
                  <c:v>2.2269807280513918</c:v>
                </c:pt>
                <c:pt idx="45">
                  <c:v>2.2269807280513918</c:v>
                </c:pt>
                <c:pt idx="46">
                  <c:v>2.21627408993576</c:v>
                </c:pt>
                <c:pt idx="47">
                  <c:v>1.9593147751605995</c:v>
                </c:pt>
                <c:pt idx="48">
                  <c:v>2.0235546038543895</c:v>
                </c:pt>
                <c:pt idx="49">
                  <c:v>2.0235546038543895</c:v>
                </c:pt>
                <c:pt idx="50">
                  <c:v>2.0342612419700212</c:v>
                </c:pt>
                <c:pt idx="51">
                  <c:v>1.9164882226980726</c:v>
                </c:pt>
                <c:pt idx="52">
                  <c:v>1.9164882226980726</c:v>
                </c:pt>
                <c:pt idx="53">
                  <c:v>1.9057815845824411</c:v>
                </c:pt>
                <c:pt idx="54">
                  <c:v>1.6167023554603854</c:v>
                </c:pt>
                <c:pt idx="55">
                  <c:v>1.6167023554603854</c:v>
                </c:pt>
                <c:pt idx="56">
                  <c:v>1.6167023554603854</c:v>
                </c:pt>
                <c:pt idx="57">
                  <c:v>1.6167023554603854</c:v>
                </c:pt>
                <c:pt idx="58">
                  <c:v>1.6167023554603854</c:v>
                </c:pt>
                <c:pt idx="59">
                  <c:v>1.6167023554603854</c:v>
                </c:pt>
                <c:pt idx="60">
                  <c:v>1.6167023554603854</c:v>
                </c:pt>
                <c:pt idx="61">
                  <c:v>1.6167023554603854</c:v>
                </c:pt>
                <c:pt idx="62">
                  <c:v>1.6167023554603854</c:v>
                </c:pt>
                <c:pt idx="63">
                  <c:v>1.627408993576017</c:v>
                </c:pt>
                <c:pt idx="64">
                  <c:v>1.2740899357601712</c:v>
                </c:pt>
                <c:pt idx="65">
                  <c:v>1.2740899357601712</c:v>
                </c:pt>
                <c:pt idx="66">
                  <c:v>1.2847965738758029</c:v>
                </c:pt>
                <c:pt idx="67">
                  <c:v>1.2847965738758029</c:v>
                </c:pt>
                <c:pt idx="68">
                  <c:v>1.2847965738758029</c:v>
                </c:pt>
                <c:pt idx="69">
                  <c:v>1.3062098501070663</c:v>
                </c:pt>
                <c:pt idx="70">
                  <c:v>0.94218415417558876</c:v>
                </c:pt>
                <c:pt idx="71">
                  <c:v>0.86723768736616702</c:v>
                </c:pt>
                <c:pt idx="72">
                  <c:v>0.77087794432548173</c:v>
                </c:pt>
                <c:pt idx="73">
                  <c:v>0.65310492505353313</c:v>
                </c:pt>
                <c:pt idx="74">
                  <c:v>0.54603854389721629</c:v>
                </c:pt>
                <c:pt idx="75">
                  <c:v>0.449678800856531</c:v>
                </c:pt>
                <c:pt idx="76">
                  <c:v>0.39614561027837258</c:v>
                </c:pt>
                <c:pt idx="77">
                  <c:v>0.36402569593147749</c:v>
                </c:pt>
                <c:pt idx="78">
                  <c:v>0.35331905781584583</c:v>
                </c:pt>
                <c:pt idx="79">
                  <c:v>0.46038543897216272</c:v>
                </c:pt>
                <c:pt idx="80">
                  <c:v>0.57815845824411127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A-4748-BDCB-62998820A824}"/>
            </c:ext>
          </c:extLst>
        </c:ser>
        <c:ser>
          <c:idx val="1"/>
          <c:order val="1"/>
          <c:tx>
            <c:strRef>
              <c:f>'Charging curve (2)'!$E$1:$G$1</c:f>
              <c:strCache>
                <c:ptCount val="1"/>
                <c:pt idx="0">
                  <c:v>Model 3 2019 80 kWh</c:v>
                </c:pt>
              </c:strCache>
            </c:strRef>
          </c:tx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'Charging curve (2)'!$A$3:$A$83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 (2)'!$F$3:$F$83</c:f>
              <c:numCache>
                <c:formatCode>General</c:formatCode>
                <c:ptCount val="81"/>
                <c:pt idx="0">
                  <c:v>3.125</c:v>
                </c:pt>
                <c:pt idx="1">
                  <c:v>3.125</c:v>
                </c:pt>
                <c:pt idx="2">
                  <c:v>3.125</c:v>
                </c:pt>
                <c:pt idx="3">
                  <c:v>3.125</c:v>
                </c:pt>
                <c:pt idx="4">
                  <c:v>3.125</c:v>
                </c:pt>
                <c:pt idx="5">
                  <c:v>3.125</c:v>
                </c:pt>
                <c:pt idx="6">
                  <c:v>3.125</c:v>
                </c:pt>
                <c:pt idx="7">
                  <c:v>3.125</c:v>
                </c:pt>
                <c:pt idx="8">
                  <c:v>3.125</c:v>
                </c:pt>
                <c:pt idx="9">
                  <c:v>3.125</c:v>
                </c:pt>
                <c:pt idx="10">
                  <c:v>3.125</c:v>
                </c:pt>
                <c:pt idx="11">
                  <c:v>3.1124999999999998</c:v>
                </c:pt>
                <c:pt idx="12">
                  <c:v>3.0874999999999999</c:v>
                </c:pt>
                <c:pt idx="13">
                  <c:v>3.0750000000000002</c:v>
                </c:pt>
                <c:pt idx="14">
                  <c:v>3.0375000000000001</c:v>
                </c:pt>
                <c:pt idx="15">
                  <c:v>2.9750000000000001</c:v>
                </c:pt>
                <c:pt idx="16">
                  <c:v>2.95</c:v>
                </c:pt>
                <c:pt idx="17">
                  <c:v>2.9125000000000001</c:v>
                </c:pt>
                <c:pt idx="18">
                  <c:v>2.875</c:v>
                </c:pt>
                <c:pt idx="19">
                  <c:v>2.8250000000000002</c:v>
                </c:pt>
                <c:pt idx="20">
                  <c:v>2.7875000000000001</c:v>
                </c:pt>
                <c:pt idx="21">
                  <c:v>2.7250000000000001</c:v>
                </c:pt>
                <c:pt idx="22">
                  <c:v>2.6749999999999998</c:v>
                </c:pt>
                <c:pt idx="23">
                  <c:v>2.6375000000000002</c:v>
                </c:pt>
                <c:pt idx="24">
                  <c:v>2.5874999999999999</c:v>
                </c:pt>
                <c:pt idx="25">
                  <c:v>2.5375000000000001</c:v>
                </c:pt>
                <c:pt idx="26">
                  <c:v>2.4750000000000001</c:v>
                </c:pt>
                <c:pt idx="27">
                  <c:v>2.4375</c:v>
                </c:pt>
                <c:pt idx="28">
                  <c:v>2.4</c:v>
                </c:pt>
                <c:pt idx="29">
                  <c:v>2.3250000000000002</c:v>
                </c:pt>
                <c:pt idx="30">
                  <c:v>2.2875000000000001</c:v>
                </c:pt>
                <c:pt idx="31">
                  <c:v>2.2250000000000001</c:v>
                </c:pt>
                <c:pt idx="32">
                  <c:v>2.1625000000000001</c:v>
                </c:pt>
                <c:pt idx="33">
                  <c:v>2.15</c:v>
                </c:pt>
                <c:pt idx="34">
                  <c:v>2.0874999999999999</c:v>
                </c:pt>
                <c:pt idx="35">
                  <c:v>2.0375000000000001</c:v>
                </c:pt>
                <c:pt idx="36">
                  <c:v>1.9875</c:v>
                </c:pt>
                <c:pt idx="37">
                  <c:v>1.9375</c:v>
                </c:pt>
                <c:pt idx="38">
                  <c:v>1.9</c:v>
                </c:pt>
                <c:pt idx="39">
                  <c:v>1.85</c:v>
                </c:pt>
                <c:pt idx="40">
                  <c:v>1.8</c:v>
                </c:pt>
                <c:pt idx="41">
                  <c:v>1.7749999999999999</c:v>
                </c:pt>
                <c:pt idx="42">
                  <c:v>1.7375</c:v>
                </c:pt>
                <c:pt idx="43">
                  <c:v>1.7250000000000001</c:v>
                </c:pt>
                <c:pt idx="44">
                  <c:v>1.65</c:v>
                </c:pt>
                <c:pt idx="45">
                  <c:v>1.6</c:v>
                </c:pt>
                <c:pt idx="46">
                  <c:v>1.55</c:v>
                </c:pt>
                <c:pt idx="47">
                  <c:v>1.5</c:v>
                </c:pt>
                <c:pt idx="48">
                  <c:v>1.425</c:v>
                </c:pt>
                <c:pt idx="49">
                  <c:v>1.35</c:v>
                </c:pt>
                <c:pt idx="50">
                  <c:v>1.3625</c:v>
                </c:pt>
                <c:pt idx="51">
                  <c:v>1.35</c:v>
                </c:pt>
                <c:pt idx="52">
                  <c:v>1.325</c:v>
                </c:pt>
                <c:pt idx="53">
                  <c:v>1.3125</c:v>
                </c:pt>
                <c:pt idx="54">
                  <c:v>1.3</c:v>
                </c:pt>
                <c:pt idx="55">
                  <c:v>1.25</c:v>
                </c:pt>
                <c:pt idx="56">
                  <c:v>1.2375</c:v>
                </c:pt>
                <c:pt idx="57">
                  <c:v>1.2</c:v>
                </c:pt>
                <c:pt idx="58">
                  <c:v>1.175</c:v>
                </c:pt>
                <c:pt idx="59">
                  <c:v>1.1375</c:v>
                </c:pt>
                <c:pt idx="60">
                  <c:v>1.1125</c:v>
                </c:pt>
                <c:pt idx="61">
                  <c:v>1.075</c:v>
                </c:pt>
                <c:pt idx="62">
                  <c:v>1.05</c:v>
                </c:pt>
                <c:pt idx="63">
                  <c:v>1.0125</c:v>
                </c:pt>
                <c:pt idx="64">
                  <c:v>0.95</c:v>
                </c:pt>
                <c:pt idx="65">
                  <c:v>0.9375</c:v>
                </c:pt>
                <c:pt idx="66">
                  <c:v>0.88749999999999996</c:v>
                </c:pt>
                <c:pt idx="67">
                  <c:v>0.85</c:v>
                </c:pt>
                <c:pt idx="68">
                  <c:v>0.8</c:v>
                </c:pt>
                <c:pt idx="69">
                  <c:v>0.76249999999999996</c:v>
                </c:pt>
                <c:pt idx="70">
                  <c:v>0.72499999999999998</c:v>
                </c:pt>
                <c:pt idx="71">
                  <c:v>0.67500000000000004</c:v>
                </c:pt>
                <c:pt idx="72">
                  <c:v>0.67500000000000004</c:v>
                </c:pt>
                <c:pt idx="73">
                  <c:v>0.61250000000000004</c:v>
                </c:pt>
                <c:pt idx="74">
                  <c:v>0.6</c:v>
                </c:pt>
                <c:pt idx="75">
                  <c:v>0.53749999999999998</c:v>
                </c:pt>
                <c:pt idx="76">
                  <c:v>0.51249999999999996</c:v>
                </c:pt>
                <c:pt idx="77">
                  <c:v>0.48749999999999999</c:v>
                </c:pt>
                <c:pt idx="78">
                  <c:v>0.47499999999999998</c:v>
                </c:pt>
                <c:pt idx="79">
                  <c:v>0.46250000000000002</c:v>
                </c:pt>
                <c:pt idx="80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A-4748-BDCB-62998820A824}"/>
            </c:ext>
          </c:extLst>
        </c:ser>
        <c:ser>
          <c:idx val="2"/>
          <c:order val="2"/>
          <c:tx>
            <c:strRef>
              <c:f>'Charging curve (2)'!$H$1:$J$1</c:f>
              <c:strCache>
                <c:ptCount val="1"/>
                <c:pt idx="0">
                  <c:v>Model S 100 kWh</c:v>
                </c:pt>
              </c:strCache>
            </c:strRef>
          </c:tx>
          <c:spPr>
            <a:ln cmpd="sng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'Charging curve (2)'!$A$3:$A$83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 (2)'!$I$3:$I$83</c:f>
              <c:numCache>
                <c:formatCode>General</c:formatCode>
                <c:ptCount val="81"/>
                <c:pt idx="0">
                  <c:v>2.4509803921568629</c:v>
                </c:pt>
                <c:pt idx="1">
                  <c:v>2.4509803921568629</c:v>
                </c:pt>
                <c:pt idx="2">
                  <c:v>2.4509803921568629</c:v>
                </c:pt>
                <c:pt idx="3">
                  <c:v>2.4509803921568629</c:v>
                </c:pt>
                <c:pt idx="4">
                  <c:v>2.4509803921568629</c:v>
                </c:pt>
                <c:pt idx="5">
                  <c:v>2.4509803921568629</c:v>
                </c:pt>
                <c:pt idx="6">
                  <c:v>2.4509803921568629</c:v>
                </c:pt>
                <c:pt idx="7">
                  <c:v>2.4509803921568629</c:v>
                </c:pt>
                <c:pt idx="8">
                  <c:v>2.4509803921568629</c:v>
                </c:pt>
                <c:pt idx="9">
                  <c:v>2.4509803921568629</c:v>
                </c:pt>
                <c:pt idx="10">
                  <c:v>2.4509803921568629</c:v>
                </c:pt>
                <c:pt idx="11">
                  <c:v>2.4509803921568629</c:v>
                </c:pt>
                <c:pt idx="12">
                  <c:v>2.4509803921568629</c:v>
                </c:pt>
                <c:pt idx="13">
                  <c:v>2.4509803921568629</c:v>
                </c:pt>
                <c:pt idx="14">
                  <c:v>2.4509803921568629</c:v>
                </c:pt>
                <c:pt idx="15">
                  <c:v>2.4509803921568629</c:v>
                </c:pt>
                <c:pt idx="16">
                  <c:v>2.4509803921568629</c:v>
                </c:pt>
                <c:pt idx="17">
                  <c:v>2.4509803921568629</c:v>
                </c:pt>
                <c:pt idx="18">
                  <c:v>2.4509803921568629</c:v>
                </c:pt>
                <c:pt idx="19">
                  <c:v>2.4509803921568629</c:v>
                </c:pt>
                <c:pt idx="20">
                  <c:v>2.4509803921568629</c:v>
                </c:pt>
                <c:pt idx="21">
                  <c:v>2.4509803921568629</c:v>
                </c:pt>
                <c:pt idx="22">
                  <c:v>2.4509803921568629</c:v>
                </c:pt>
                <c:pt idx="23">
                  <c:v>2.4509803921568629</c:v>
                </c:pt>
                <c:pt idx="24">
                  <c:v>2.4411764705882355</c:v>
                </c:pt>
                <c:pt idx="25">
                  <c:v>2.4313725490196076</c:v>
                </c:pt>
                <c:pt idx="26">
                  <c:v>2.3333333333333335</c:v>
                </c:pt>
                <c:pt idx="27">
                  <c:v>2.2549019607843137</c:v>
                </c:pt>
                <c:pt idx="28">
                  <c:v>2.1568627450980391</c:v>
                </c:pt>
                <c:pt idx="29">
                  <c:v>2.1176470588235294</c:v>
                </c:pt>
                <c:pt idx="30">
                  <c:v>2.0588235294117645</c:v>
                </c:pt>
                <c:pt idx="31">
                  <c:v>2.0392156862745097</c:v>
                </c:pt>
                <c:pt idx="32">
                  <c:v>2</c:v>
                </c:pt>
                <c:pt idx="33">
                  <c:v>1.9803921568627452</c:v>
                </c:pt>
                <c:pt idx="34">
                  <c:v>1.9411764705882353</c:v>
                </c:pt>
                <c:pt idx="35">
                  <c:v>1.8823529411764706</c:v>
                </c:pt>
                <c:pt idx="36">
                  <c:v>1.803921568627451</c:v>
                </c:pt>
                <c:pt idx="37">
                  <c:v>1.7450980392156863</c:v>
                </c:pt>
                <c:pt idx="38">
                  <c:v>1.6862745098039216</c:v>
                </c:pt>
                <c:pt idx="39">
                  <c:v>1.6470588235294117</c:v>
                </c:pt>
                <c:pt idx="40">
                  <c:v>1.588235294117647</c:v>
                </c:pt>
                <c:pt idx="41">
                  <c:v>1.5490196078431373</c:v>
                </c:pt>
                <c:pt idx="42">
                  <c:v>1.4901960784313726</c:v>
                </c:pt>
                <c:pt idx="43">
                  <c:v>1.4705882352941178</c:v>
                </c:pt>
                <c:pt idx="44">
                  <c:v>1.4313725490196079</c:v>
                </c:pt>
                <c:pt idx="45">
                  <c:v>1.392156862745098</c:v>
                </c:pt>
                <c:pt idx="46">
                  <c:v>1.3627450980392157</c:v>
                </c:pt>
                <c:pt idx="47">
                  <c:v>1.3333333333333333</c:v>
                </c:pt>
                <c:pt idx="48">
                  <c:v>1.2941176470588236</c:v>
                </c:pt>
                <c:pt idx="49">
                  <c:v>1.2745098039215685</c:v>
                </c:pt>
                <c:pt idx="50">
                  <c:v>1.2450980392156863</c:v>
                </c:pt>
                <c:pt idx="51">
                  <c:v>1.2058823529411764</c:v>
                </c:pt>
                <c:pt idx="52">
                  <c:v>1.1764705882352942</c:v>
                </c:pt>
                <c:pt idx="53">
                  <c:v>1.1470588235294117</c:v>
                </c:pt>
                <c:pt idx="54">
                  <c:v>1.1176470588235294</c:v>
                </c:pt>
                <c:pt idx="55">
                  <c:v>1.0980392156862746</c:v>
                </c:pt>
                <c:pt idx="56">
                  <c:v>1.0588235294117647</c:v>
                </c:pt>
                <c:pt idx="57">
                  <c:v>1.0392156862745099</c:v>
                </c:pt>
                <c:pt idx="58">
                  <c:v>1.0196078431372548</c:v>
                </c:pt>
                <c:pt idx="59">
                  <c:v>0.99019607843137258</c:v>
                </c:pt>
                <c:pt idx="60">
                  <c:v>0.96078431372549022</c:v>
                </c:pt>
                <c:pt idx="61">
                  <c:v>0.94117647058823528</c:v>
                </c:pt>
                <c:pt idx="62">
                  <c:v>0.92156862745098034</c:v>
                </c:pt>
                <c:pt idx="63">
                  <c:v>0.89215686274509809</c:v>
                </c:pt>
                <c:pt idx="64">
                  <c:v>0.87254901960784315</c:v>
                </c:pt>
                <c:pt idx="65">
                  <c:v>0.84313725490196079</c:v>
                </c:pt>
                <c:pt idx="66">
                  <c:v>0.80392156862745101</c:v>
                </c:pt>
                <c:pt idx="67">
                  <c:v>0.78431372549019607</c:v>
                </c:pt>
                <c:pt idx="68">
                  <c:v>0.75490196078431371</c:v>
                </c:pt>
                <c:pt idx="69">
                  <c:v>0.73529411764705888</c:v>
                </c:pt>
                <c:pt idx="70">
                  <c:v>0.70588235294117652</c:v>
                </c:pt>
                <c:pt idx="71">
                  <c:v>0.68627450980392157</c:v>
                </c:pt>
                <c:pt idx="72">
                  <c:v>0.66666666666666663</c:v>
                </c:pt>
                <c:pt idx="73">
                  <c:v>0.6470588235294118</c:v>
                </c:pt>
                <c:pt idx="74">
                  <c:v>0.61764705882352944</c:v>
                </c:pt>
                <c:pt idx="75">
                  <c:v>0.59803921568627449</c:v>
                </c:pt>
                <c:pt idx="76">
                  <c:v>0.57843137254901966</c:v>
                </c:pt>
                <c:pt idx="77">
                  <c:v>0.5490196078431373</c:v>
                </c:pt>
                <c:pt idx="78">
                  <c:v>0.53921568627450978</c:v>
                </c:pt>
                <c:pt idx="79">
                  <c:v>0.52941176470588236</c:v>
                </c:pt>
                <c:pt idx="80">
                  <c:v>0.50980392156862742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1A-4748-BDCB-62998820A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514382"/>
        <c:axId val="657031930"/>
      </c:lineChart>
      <c:catAx>
        <c:axId val="1845143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SoC</a:t>
                </a:r>
              </a:p>
            </c:rich>
          </c:tx>
          <c:layout>
            <c:manualLayout>
              <c:xMode val="edge"/>
              <c:yMode val="edge"/>
              <c:x val="0.8735477854186432"/>
              <c:y val="0.8851404129045595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657031930"/>
        <c:crosses val="autoZero"/>
        <c:auto val="1"/>
        <c:lblAlgn val="ctr"/>
        <c:lblOffset val="100"/>
        <c:noMultiLvlLbl val="1"/>
      </c:catAx>
      <c:valAx>
        <c:axId val="6570319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4.1043682204632073E-2"/>
              <c:y val="3.51825275439077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8451438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cs-CZ" b="1" i="0">
                <a:solidFill>
                  <a:srgbClr val="757575"/>
                </a:solidFill>
                <a:latin typeface="+mn-lt"/>
              </a:rPr>
              <a:t>Charging rate in distance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'Charging curve (2)'!$B$1:$D$1</c:f>
              <c:strCache>
                <c:ptCount val="1"/>
                <c:pt idx="0">
                  <c:v>Audi RS e-tron GT 93 kWh</c:v>
                </c:pt>
              </c:strCache>
            </c:strRef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'Charging curve (2)'!$A$3:$A$83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 (2)'!$D$3:$D$83</c:f>
              <c:numCache>
                <c:formatCode>General</c:formatCode>
                <c:ptCount val="81"/>
                <c:pt idx="0">
                  <c:v>1187.192118226601</c:v>
                </c:pt>
                <c:pt idx="1">
                  <c:v>1187.192118226601</c:v>
                </c:pt>
                <c:pt idx="2">
                  <c:v>1187.192118226601</c:v>
                </c:pt>
                <c:pt idx="3">
                  <c:v>1241.3793103448274</c:v>
                </c:pt>
                <c:pt idx="4">
                  <c:v>1246.3054187192117</c:v>
                </c:pt>
                <c:pt idx="5">
                  <c:v>1256.1576354679803</c:v>
                </c:pt>
                <c:pt idx="6">
                  <c:v>1266.0098522167486</c:v>
                </c:pt>
                <c:pt idx="7">
                  <c:v>1266.0098522167486</c:v>
                </c:pt>
                <c:pt idx="8">
                  <c:v>1270.9359605911329</c:v>
                </c:pt>
                <c:pt idx="9">
                  <c:v>1275.8620689655172</c:v>
                </c:pt>
                <c:pt idx="10">
                  <c:v>1280.7881773399015</c:v>
                </c:pt>
                <c:pt idx="11">
                  <c:v>1280.7881773399015</c:v>
                </c:pt>
                <c:pt idx="12">
                  <c:v>1285.7142857142856</c:v>
                </c:pt>
                <c:pt idx="13">
                  <c:v>1290.6403940886698</c:v>
                </c:pt>
                <c:pt idx="14">
                  <c:v>1290.6403940886698</c:v>
                </c:pt>
                <c:pt idx="15">
                  <c:v>1290.6403940886698</c:v>
                </c:pt>
                <c:pt idx="16">
                  <c:v>1295.5665024630541</c:v>
                </c:pt>
                <c:pt idx="17">
                  <c:v>1295.5665024630541</c:v>
                </c:pt>
                <c:pt idx="18">
                  <c:v>1295.5665024630541</c:v>
                </c:pt>
                <c:pt idx="19">
                  <c:v>1300.4926108374384</c:v>
                </c:pt>
                <c:pt idx="20">
                  <c:v>1300.4926108374384</c:v>
                </c:pt>
                <c:pt idx="21">
                  <c:v>1172.4137931034481</c:v>
                </c:pt>
                <c:pt idx="22">
                  <c:v>1201.9704433497536</c:v>
                </c:pt>
                <c:pt idx="23">
                  <c:v>1206.8965517241379</c:v>
                </c:pt>
                <c:pt idx="24">
                  <c:v>1201.9704433497536</c:v>
                </c:pt>
                <c:pt idx="25">
                  <c:v>1206.8965517241379</c:v>
                </c:pt>
                <c:pt idx="26">
                  <c:v>1206.8965517241379</c:v>
                </c:pt>
                <c:pt idx="27">
                  <c:v>1206.8965517241379</c:v>
                </c:pt>
                <c:pt idx="28">
                  <c:v>1211.8226600985222</c:v>
                </c:pt>
                <c:pt idx="29">
                  <c:v>1211.8226600985222</c:v>
                </c:pt>
                <c:pt idx="30">
                  <c:v>1211.8226600985222</c:v>
                </c:pt>
                <c:pt idx="31">
                  <c:v>1216.7487684729062</c:v>
                </c:pt>
                <c:pt idx="32">
                  <c:v>1211.8226600985222</c:v>
                </c:pt>
                <c:pt idx="33">
                  <c:v>1221.6748768472905</c:v>
                </c:pt>
                <c:pt idx="34">
                  <c:v>1221.6748768472905</c:v>
                </c:pt>
                <c:pt idx="35">
                  <c:v>1216.7487684729062</c:v>
                </c:pt>
                <c:pt idx="36">
                  <c:v>1221.6748768472905</c:v>
                </c:pt>
                <c:pt idx="37">
                  <c:v>1226.6009852216748</c:v>
                </c:pt>
                <c:pt idx="38">
                  <c:v>1221.6748768472905</c:v>
                </c:pt>
                <c:pt idx="39">
                  <c:v>1226.6009852216748</c:v>
                </c:pt>
                <c:pt idx="40">
                  <c:v>1133.0049261083743</c:v>
                </c:pt>
                <c:pt idx="41">
                  <c:v>1118.2266009852217</c:v>
                </c:pt>
                <c:pt idx="42">
                  <c:v>1123.1527093596058</c:v>
                </c:pt>
                <c:pt idx="43">
                  <c:v>1128.07881773399</c:v>
                </c:pt>
                <c:pt idx="44">
                  <c:v>1024.6305418719212</c:v>
                </c:pt>
                <c:pt idx="45">
                  <c:v>1024.6305418719212</c:v>
                </c:pt>
                <c:pt idx="46">
                  <c:v>1019.7044334975369</c:v>
                </c:pt>
                <c:pt idx="47">
                  <c:v>901.47783251231522</c:v>
                </c:pt>
                <c:pt idx="48">
                  <c:v>931.03448275862058</c:v>
                </c:pt>
                <c:pt idx="49">
                  <c:v>931.03448275862058</c:v>
                </c:pt>
                <c:pt idx="50">
                  <c:v>935.96059113300487</c:v>
                </c:pt>
                <c:pt idx="51">
                  <c:v>881.77339901477831</c:v>
                </c:pt>
                <c:pt idx="52">
                  <c:v>881.77339901477831</c:v>
                </c:pt>
                <c:pt idx="53">
                  <c:v>876.84729064039402</c:v>
                </c:pt>
                <c:pt idx="54">
                  <c:v>743.8423645320197</c:v>
                </c:pt>
                <c:pt idx="55">
                  <c:v>743.8423645320197</c:v>
                </c:pt>
                <c:pt idx="56">
                  <c:v>743.8423645320197</c:v>
                </c:pt>
                <c:pt idx="57">
                  <c:v>743.8423645320197</c:v>
                </c:pt>
                <c:pt idx="58">
                  <c:v>743.8423645320197</c:v>
                </c:pt>
                <c:pt idx="59">
                  <c:v>743.8423645320197</c:v>
                </c:pt>
                <c:pt idx="60">
                  <c:v>743.8423645320197</c:v>
                </c:pt>
                <c:pt idx="61">
                  <c:v>743.8423645320197</c:v>
                </c:pt>
                <c:pt idx="62">
                  <c:v>743.8423645320197</c:v>
                </c:pt>
                <c:pt idx="63">
                  <c:v>748.76847290640387</c:v>
                </c:pt>
                <c:pt idx="64">
                  <c:v>586.20689655172407</c:v>
                </c:pt>
                <c:pt idx="65">
                  <c:v>586.20689655172407</c:v>
                </c:pt>
                <c:pt idx="66">
                  <c:v>591.13300492610836</c:v>
                </c:pt>
                <c:pt idx="67">
                  <c:v>591.13300492610836</c:v>
                </c:pt>
                <c:pt idx="68">
                  <c:v>591.13300492610836</c:v>
                </c:pt>
                <c:pt idx="69">
                  <c:v>600.98522167487681</c:v>
                </c:pt>
                <c:pt idx="70">
                  <c:v>433.49753694581278</c:v>
                </c:pt>
                <c:pt idx="71">
                  <c:v>399.01477832512313</c:v>
                </c:pt>
                <c:pt idx="72">
                  <c:v>354.67980295566502</c:v>
                </c:pt>
                <c:pt idx="73">
                  <c:v>300.49261083743841</c:v>
                </c:pt>
                <c:pt idx="74">
                  <c:v>251.23152709359604</c:v>
                </c:pt>
                <c:pt idx="75">
                  <c:v>206.89655172413791</c:v>
                </c:pt>
                <c:pt idx="76">
                  <c:v>182.26600985221674</c:v>
                </c:pt>
                <c:pt idx="77">
                  <c:v>167.48768472906403</c:v>
                </c:pt>
                <c:pt idx="78">
                  <c:v>162.5615763546798</c:v>
                </c:pt>
                <c:pt idx="79">
                  <c:v>211.82266009852216</c:v>
                </c:pt>
                <c:pt idx="80">
                  <c:v>266.00985221674875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81-4D05-9CCE-1A565A011270}"/>
            </c:ext>
          </c:extLst>
        </c:ser>
        <c:ser>
          <c:idx val="1"/>
          <c:order val="1"/>
          <c:tx>
            <c:strRef>
              <c:f>'Charging curve (2)'!$E$1:$G$1</c:f>
              <c:strCache>
                <c:ptCount val="1"/>
                <c:pt idx="0">
                  <c:v>Model 3 2019 80 kWh</c:v>
                </c:pt>
              </c:strCache>
            </c:strRef>
          </c:tx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'Charging curve (2)'!$A$3:$A$83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 (2)'!$G$3:$G$83</c:f>
              <c:numCache>
                <c:formatCode>General</c:formatCode>
                <c:ptCount val="81"/>
                <c:pt idx="0">
                  <c:v>1329.7872340425531</c:v>
                </c:pt>
                <c:pt idx="1">
                  <c:v>1329.7872340425531</c:v>
                </c:pt>
                <c:pt idx="2">
                  <c:v>1329.7872340425531</c:v>
                </c:pt>
                <c:pt idx="3">
                  <c:v>1329.7872340425531</c:v>
                </c:pt>
                <c:pt idx="4">
                  <c:v>1329.7872340425531</c:v>
                </c:pt>
                <c:pt idx="5">
                  <c:v>1329.7872340425531</c:v>
                </c:pt>
                <c:pt idx="6">
                  <c:v>1329.7872340425531</c:v>
                </c:pt>
                <c:pt idx="7">
                  <c:v>1329.7872340425531</c:v>
                </c:pt>
                <c:pt idx="8">
                  <c:v>1329.7872340425531</c:v>
                </c:pt>
                <c:pt idx="9">
                  <c:v>1329.7872340425531</c:v>
                </c:pt>
                <c:pt idx="10">
                  <c:v>1329.7872340425531</c:v>
                </c:pt>
                <c:pt idx="11">
                  <c:v>1324.4680851063829</c:v>
                </c:pt>
                <c:pt idx="12">
                  <c:v>1313.8297872340424</c:v>
                </c:pt>
                <c:pt idx="13">
                  <c:v>1308.5106382978724</c:v>
                </c:pt>
                <c:pt idx="14">
                  <c:v>1292.5531914893618</c:v>
                </c:pt>
                <c:pt idx="15">
                  <c:v>1265.9574468085107</c:v>
                </c:pt>
                <c:pt idx="16">
                  <c:v>1255.3191489361702</c:v>
                </c:pt>
                <c:pt idx="17">
                  <c:v>1239.3617021276596</c:v>
                </c:pt>
                <c:pt idx="18">
                  <c:v>1223.4042553191489</c:v>
                </c:pt>
                <c:pt idx="19">
                  <c:v>1202.127659574468</c:v>
                </c:pt>
                <c:pt idx="20">
                  <c:v>1186.1702127659573</c:v>
                </c:pt>
                <c:pt idx="21">
                  <c:v>1159.5744680851064</c:v>
                </c:pt>
                <c:pt idx="22">
                  <c:v>1138.2978723404256</c:v>
                </c:pt>
                <c:pt idx="23">
                  <c:v>1122.3404255319149</c:v>
                </c:pt>
                <c:pt idx="24">
                  <c:v>1101.063829787234</c:v>
                </c:pt>
                <c:pt idx="25">
                  <c:v>1079.7872340425531</c:v>
                </c:pt>
                <c:pt idx="26">
                  <c:v>1053.1914893617022</c:v>
                </c:pt>
                <c:pt idx="27">
                  <c:v>1037.2340425531916</c:v>
                </c:pt>
                <c:pt idx="28">
                  <c:v>1021.2765957446809</c:v>
                </c:pt>
                <c:pt idx="29">
                  <c:v>989.36170212765956</c:v>
                </c:pt>
                <c:pt idx="30">
                  <c:v>973.40425531914889</c:v>
                </c:pt>
                <c:pt idx="31">
                  <c:v>946.80851063829789</c:v>
                </c:pt>
                <c:pt idx="32">
                  <c:v>920.21276595744678</c:v>
                </c:pt>
                <c:pt idx="33">
                  <c:v>914.89361702127655</c:v>
                </c:pt>
                <c:pt idx="34">
                  <c:v>888.29787234042556</c:v>
                </c:pt>
                <c:pt idx="35">
                  <c:v>867.02127659574467</c:v>
                </c:pt>
                <c:pt idx="36">
                  <c:v>845.74468085106378</c:v>
                </c:pt>
                <c:pt idx="37">
                  <c:v>824.468085106383</c:v>
                </c:pt>
                <c:pt idx="38">
                  <c:v>808.51063829787233</c:v>
                </c:pt>
                <c:pt idx="39">
                  <c:v>787.23404255319144</c:v>
                </c:pt>
                <c:pt idx="40">
                  <c:v>765.95744680851067</c:v>
                </c:pt>
                <c:pt idx="41">
                  <c:v>755.31914893617022</c:v>
                </c:pt>
                <c:pt idx="42">
                  <c:v>739.36170212765956</c:v>
                </c:pt>
                <c:pt idx="43">
                  <c:v>734.04255319148933</c:v>
                </c:pt>
                <c:pt idx="44">
                  <c:v>702.12765957446811</c:v>
                </c:pt>
                <c:pt idx="45">
                  <c:v>680.85106382978722</c:v>
                </c:pt>
                <c:pt idx="46">
                  <c:v>659.57446808510633</c:v>
                </c:pt>
                <c:pt idx="47">
                  <c:v>638.29787234042556</c:v>
                </c:pt>
                <c:pt idx="48">
                  <c:v>606.38297872340422</c:v>
                </c:pt>
                <c:pt idx="49">
                  <c:v>574.468085106383</c:v>
                </c:pt>
                <c:pt idx="50">
                  <c:v>579.78723404255322</c:v>
                </c:pt>
                <c:pt idx="51">
                  <c:v>574.468085106383</c:v>
                </c:pt>
                <c:pt idx="52">
                  <c:v>563.82978723404256</c:v>
                </c:pt>
                <c:pt idx="53">
                  <c:v>558.51063829787233</c:v>
                </c:pt>
                <c:pt idx="54">
                  <c:v>553.19148936170211</c:v>
                </c:pt>
                <c:pt idx="55">
                  <c:v>531.91489361702122</c:v>
                </c:pt>
                <c:pt idx="56">
                  <c:v>526.59574468085111</c:v>
                </c:pt>
                <c:pt idx="57">
                  <c:v>510.63829787234044</c:v>
                </c:pt>
                <c:pt idx="58">
                  <c:v>500</c:v>
                </c:pt>
                <c:pt idx="59">
                  <c:v>484.04255319148933</c:v>
                </c:pt>
                <c:pt idx="60">
                  <c:v>473.40425531914894</c:v>
                </c:pt>
                <c:pt idx="61">
                  <c:v>457.44680851063828</c:v>
                </c:pt>
                <c:pt idx="62">
                  <c:v>446.80851063829789</c:v>
                </c:pt>
                <c:pt idx="63">
                  <c:v>430.85106382978722</c:v>
                </c:pt>
                <c:pt idx="64">
                  <c:v>404.25531914893617</c:v>
                </c:pt>
                <c:pt idx="65">
                  <c:v>398.93617021276594</c:v>
                </c:pt>
                <c:pt idx="66">
                  <c:v>377.65957446808511</c:v>
                </c:pt>
                <c:pt idx="67">
                  <c:v>361.70212765957444</c:v>
                </c:pt>
                <c:pt idx="68">
                  <c:v>340.42553191489361</c:v>
                </c:pt>
                <c:pt idx="69">
                  <c:v>324.468085106383</c:v>
                </c:pt>
                <c:pt idx="70">
                  <c:v>308.51063829787233</c:v>
                </c:pt>
                <c:pt idx="71">
                  <c:v>287.2340425531915</c:v>
                </c:pt>
                <c:pt idx="72">
                  <c:v>287.2340425531915</c:v>
                </c:pt>
                <c:pt idx="73">
                  <c:v>260.63829787234044</c:v>
                </c:pt>
                <c:pt idx="74">
                  <c:v>255.31914893617022</c:v>
                </c:pt>
                <c:pt idx="75">
                  <c:v>228.72340425531914</c:v>
                </c:pt>
                <c:pt idx="76">
                  <c:v>218.08510638297872</c:v>
                </c:pt>
                <c:pt idx="77">
                  <c:v>207.44680851063831</c:v>
                </c:pt>
                <c:pt idx="78">
                  <c:v>202.12765957446808</c:v>
                </c:pt>
                <c:pt idx="79">
                  <c:v>196.80851063829786</c:v>
                </c:pt>
                <c:pt idx="80">
                  <c:v>191.48936170212767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1-4D05-9CCE-1A565A011270}"/>
            </c:ext>
          </c:extLst>
        </c:ser>
        <c:ser>
          <c:idx val="2"/>
          <c:order val="2"/>
          <c:tx>
            <c:strRef>
              <c:f>'Charging curve (2)'!$H$1:$J$1</c:f>
              <c:strCache>
                <c:ptCount val="1"/>
                <c:pt idx="0">
                  <c:v>Model S 100 kWh</c:v>
                </c:pt>
              </c:strCache>
            </c:strRef>
          </c:tx>
          <c:spPr>
            <a:ln cmpd="sng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'Charging curve (2)'!$A$3:$A$83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 (2)'!$J$3:$J$83</c:f>
              <c:numCache>
                <c:formatCode>General</c:formatCode>
                <c:ptCount val="81"/>
                <c:pt idx="0">
                  <c:v>1275.5102040816325</c:v>
                </c:pt>
                <c:pt idx="1">
                  <c:v>1275.5102040816325</c:v>
                </c:pt>
                <c:pt idx="2">
                  <c:v>1275.5102040816325</c:v>
                </c:pt>
                <c:pt idx="3">
                  <c:v>1275.5102040816325</c:v>
                </c:pt>
                <c:pt idx="4">
                  <c:v>1275.5102040816325</c:v>
                </c:pt>
                <c:pt idx="5">
                  <c:v>1275.5102040816325</c:v>
                </c:pt>
                <c:pt idx="6">
                  <c:v>1275.5102040816325</c:v>
                </c:pt>
                <c:pt idx="7">
                  <c:v>1275.5102040816325</c:v>
                </c:pt>
                <c:pt idx="8">
                  <c:v>1275.5102040816325</c:v>
                </c:pt>
                <c:pt idx="9">
                  <c:v>1275.5102040816325</c:v>
                </c:pt>
                <c:pt idx="10">
                  <c:v>1275.5102040816325</c:v>
                </c:pt>
                <c:pt idx="11">
                  <c:v>1275.5102040816325</c:v>
                </c:pt>
                <c:pt idx="12">
                  <c:v>1275.5102040816325</c:v>
                </c:pt>
                <c:pt idx="13">
                  <c:v>1275.5102040816325</c:v>
                </c:pt>
                <c:pt idx="14">
                  <c:v>1275.5102040816325</c:v>
                </c:pt>
                <c:pt idx="15">
                  <c:v>1275.5102040816325</c:v>
                </c:pt>
                <c:pt idx="16">
                  <c:v>1275.5102040816325</c:v>
                </c:pt>
                <c:pt idx="17">
                  <c:v>1275.5102040816325</c:v>
                </c:pt>
                <c:pt idx="18">
                  <c:v>1275.5102040816325</c:v>
                </c:pt>
                <c:pt idx="19">
                  <c:v>1275.5102040816325</c:v>
                </c:pt>
                <c:pt idx="20">
                  <c:v>1275.5102040816325</c:v>
                </c:pt>
                <c:pt idx="21">
                  <c:v>1275.5102040816325</c:v>
                </c:pt>
                <c:pt idx="22">
                  <c:v>1275.5102040816325</c:v>
                </c:pt>
                <c:pt idx="23">
                  <c:v>1275.5102040816325</c:v>
                </c:pt>
                <c:pt idx="24">
                  <c:v>1270.408163265306</c:v>
                </c:pt>
                <c:pt idx="25">
                  <c:v>1265.3061224489795</c:v>
                </c:pt>
                <c:pt idx="26">
                  <c:v>1214.2857142857142</c:v>
                </c:pt>
                <c:pt idx="27">
                  <c:v>1173.4693877551019</c:v>
                </c:pt>
                <c:pt idx="28">
                  <c:v>1122.4489795918366</c:v>
                </c:pt>
                <c:pt idx="29">
                  <c:v>1102.0408163265306</c:v>
                </c:pt>
                <c:pt idx="30">
                  <c:v>1071.4285714285713</c:v>
                </c:pt>
                <c:pt idx="31">
                  <c:v>1061.2244897959183</c:v>
                </c:pt>
                <c:pt idx="32">
                  <c:v>1040.8163265306123</c:v>
                </c:pt>
                <c:pt idx="33">
                  <c:v>1030.612244897959</c:v>
                </c:pt>
                <c:pt idx="34">
                  <c:v>1010.204081632653</c:v>
                </c:pt>
                <c:pt idx="35">
                  <c:v>979.59183673469386</c:v>
                </c:pt>
                <c:pt idx="36">
                  <c:v>938.77551020408157</c:v>
                </c:pt>
                <c:pt idx="37">
                  <c:v>908.16326530612241</c:v>
                </c:pt>
                <c:pt idx="38">
                  <c:v>877.55102040816325</c:v>
                </c:pt>
                <c:pt idx="39">
                  <c:v>857.14285714285711</c:v>
                </c:pt>
                <c:pt idx="40">
                  <c:v>826.53061224489795</c:v>
                </c:pt>
                <c:pt idx="41">
                  <c:v>806.12244897959181</c:v>
                </c:pt>
                <c:pt idx="42">
                  <c:v>775.51020408163265</c:v>
                </c:pt>
                <c:pt idx="43">
                  <c:v>765.30612244897952</c:v>
                </c:pt>
                <c:pt idx="44">
                  <c:v>744.89795918367349</c:v>
                </c:pt>
                <c:pt idx="45">
                  <c:v>724.48979591836735</c:v>
                </c:pt>
                <c:pt idx="46">
                  <c:v>709.18367346938771</c:v>
                </c:pt>
                <c:pt idx="47">
                  <c:v>693.87755102040819</c:v>
                </c:pt>
                <c:pt idx="48">
                  <c:v>673.46938775510205</c:v>
                </c:pt>
                <c:pt idx="49">
                  <c:v>663.26530612244892</c:v>
                </c:pt>
                <c:pt idx="50">
                  <c:v>647.9591836734694</c:v>
                </c:pt>
                <c:pt idx="51">
                  <c:v>627.55102040816325</c:v>
                </c:pt>
                <c:pt idx="52">
                  <c:v>612.24489795918362</c:v>
                </c:pt>
                <c:pt idx="53">
                  <c:v>596.9387755102041</c:v>
                </c:pt>
                <c:pt idx="54">
                  <c:v>581.63265306122446</c:v>
                </c:pt>
                <c:pt idx="55">
                  <c:v>571.42857142857144</c:v>
                </c:pt>
                <c:pt idx="56">
                  <c:v>551.0204081632653</c:v>
                </c:pt>
                <c:pt idx="57">
                  <c:v>540.81632653061217</c:v>
                </c:pt>
                <c:pt idx="58">
                  <c:v>530.61224489795916</c:v>
                </c:pt>
                <c:pt idx="59">
                  <c:v>515.30612244897952</c:v>
                </c:pt>
                <c:pt idx="60">
                  <c:v>500</c:v>
                </c:pt>
                <c:pt idx="61">
                  <c:v>489.79591836734693</c:v>
                </c:pt>
                <c:pt idx="62">
                  <c:v>479.59183673469386</c:v>
                </c:pt>
                <c:pt idx="63">
                  <c:v>464.28571428571428</c:v>
                </c:pt>
                <c:pt idx="64">
                  <c:v>454.08163265306121</c:v>
                </c:pt>
                <c:pt idx="65">
                  <c:v>438.77551020408163</c:v>
                </c:pt>
                <c:pt idx="66">
                  <c:v>418.36734693877548</c:v>
                </c:pt>
                <c:pt idx="67">
                  <c:v>408.16326530612241</c:v>
                </c:pt>
                <c:pt idx="68">
                  <c:v>392.85714285714283</c:v>
                </c:pt>
                <c:pt idx="69">
                  <c:v>382.65306122448976</c:v>
                </c:pt>
                <c:pt idx="70">
                  <c:v>367.34693877551018</c:v>
                </c:pt>
                <c:pt idx="71">
                  <c:v>357.14285714285711</c:v>
                </c:pt>
                <c:pt idx="72">
                  <c:v>346.9387755102041</c:v>
                </c:pt>
                <c:pt idx="73">
                  <c:v>336.73469387755102</c:v>
                </c:pt>
                <c:pt idx="74">
                  <c:v>321.42857142857139</c:v>
                </c:pt>
                <c:pt idx="75">
                  <c:v>311.22448979591837</c:v>
                </c:pt>
                <c:pt idx="76">
                  <c:v>301.0204081632653</c:v>
                </c:pt>
                <c:pt idx="77">
                  <c:v>285.71428571428572</c:v>
                </c:pt>
                <c:pt idx="78">
                  <c:v>280.61224489795916</c:v>
                </c:pt>
                <c:pt idx="79">
                  <c:v>275.51020408163265</c:v>
                </c:pt>
                <c:pt idx="80">
                  <c:v>265.30612244897958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81-4D05-9CCE-1A565A011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159503"/>
        <c:axId val="1715397491"/>
      </c:lineChart>
      <c:catAx>
        <c:axId val="956159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SoC</a:t>
                </a:r>
              </a:p>
            </c:rich>
          </c:tx>
          <c:layout>
            <c:manualLayout>
              <c:xMode val="edge"/>
              <c:yMode val="edge"/>
              <c:x val="0.8735477854186432"/>
              <c:y val="0.8851404129045599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715397491"/>
        <c:crosses val="autoZero"/>
        <c:auto val="1"/>
        <c:lblAlgn val="ctr"/>
        <c:lblOffset val="100"/>
        <c:noMultiLvlLbl val="1"/>
      </c:catAx>
      <c:valAx>
        <c:axId val="17153974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km/h</a:t>
                </a:r>
              </a:p>
            </c:rich>
          </c:tx>
          <c:layout>
            <c:manualLayout>
              <c:xMode val="edge"/>
              <c:yMode val="edge"/>
              <c:x val="4.1043682204632073E-2"/>
              <c:y val="3.51825275439077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95615950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cs-CZ" b="1" i="0">
                <a:solidFill>
                  <a:srgbClr val="757575"/>
                </a:solidFill>
                <a:latin typeface="+mn-lt"/>
              </a:rPr>
              <a:t>Charging power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'Charging curve'!$B$1:$D$1</c:f>
              <c:strCache>
                <c:ptCount val="1"/>
                <c:pt idx="0">
                  <c:v>Taycan 93 kWh</c:v>
                </c:pt>
              </c:strCache>
            </c:strRef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curve'!$B$3:$B$83</c:f>
              <c:numCache>
                <c:formatCode>General</c:formatCode>
                <c:ptCount val="81"/>
                <c:pt idx="0">
                  <c:v>250</c:v>
                </c:pt>
                <c:pt idx="1">
                  <c:v>252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254</c:v>
                </c:pt>
                <c:pt idx="6">
                  <c:v>255</c:v>
                </c:pt>
                <c:pt idx="7">
                  <c:v>256</c:v>
                </c:pt>
                <c:pt idx="8">
                  <c:v>256</c:v>
                </c:pt>
                <c:pt idx="9">
                  <c:v>257</c:v>
                </c:pt>
                <c:pt idx="10">
                  <c:v>259</c:v>
                </c:pt>
                <c:pt idx="11">
                  <c:v>259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261</c:v>
                </c:pt>
                <c:pt idx="16">
                  <c:v>261</c:v>
                </c:pt>
                <c:pt idx="17">
                  <c:v>252</c:v>
                </c:pt>
                <c:pt idx="18">
                  <c:v>252</c:v>
                </c:pt>
                <c:pt idx="19">
                  <c:v>252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201</c:v>
                </c:pt>
                <c:pt idx="27">
                  <c:v>150</c:v>
                </c:pt>
                <c:pt idx="28">
                  <c:v>151</c:v>
                </c:pt>
                <c:pt idx="29">
                  <c:v>150</c:v>
                </c:pt>
                <c:pt idx="30">
                  <c:v>150</c:v>
                </c:pt>
                <c:pt idx="31">
                  <c:v>151</c:v>
                </c:pt>
                <c:pt idx="32">
                  <c:v>151</c:v>
                </c:pt>
                <c:pt idx="33">
                  <c:v>151</c:v>
                </c:pt>
                <c:pt idx="34">
                  <c:v>151</c:v>
                </c:pt>
                <c:pt idx="35">
                  <c:v>152</c:v>
                </c:pt>
                <c:pt idx="36">
                  <c:v>152</c:v>
                </c:pt>
                <c:pt idx="37">
                  <c:v>152</c:v>
                </c:pt>
                <c:pt idx="38">
                  <c:v>152</c:v>
                </c:pt>
                <c:pt idx="39">
                  <c:v>153</c:v>
                </c:pt>
                <c:pt idx="40">
                  <c:v>153</c:v>
                </c:pt>
                <c:pt idx="41">
                  <c:v>153</c:v>
                </c:pt>
                <c:pt idx="42">
                  <c:v>153</c:v>
                </c:pt>
                <c:pt idx="43">
                  <c:v>153</c:v>
                </c:pt>
                <c:pt idx="44">
                  <c:v>154</c:v>
                </c:pt>
                <c:pt idx="45">
                  <c:v>154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49">
                  <c:v>155</c:v>
                </c:pt>
                <c:pt idx="50">
                  <c:v>155</c:v>
                </c:pt>
                <c:pt idx="51">
                  <c:v>156</c:v>
                </c:pt>
                <c:pt idx="52">
                  <c:v>157</c:v>
                </c:pt>
                <c:pt idx="53">
                  <c:v>157</c:v>
                </c:pt>
                <c:pt idx="54">
                  <c:v>157</c:v>
                </c:pt>
                <c:pt idx="55">
                  <c:v>157</c:v>
                </c:pt>
                <c:pt idx="56">
                  <c:v>157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159</c:v>
                </c:pt>
                <c:pt idx="61">
                  <c:v>150</c:v>
                </c:pt>
                <c:pt idx="62">
                  <c:v>150</c:v>
                </c:pt>
                <c:pt idx="63">
                  <c:v>118</c:v>
                </c:pt>
                <c:pt idx="64">
                  <c:v>118</c:v>
                </c:pt>
                <c:pt idx="65">
                  <c:v>119</c:v>
                </c:pt>
                <c:pt idx="66">
                  <c:v>118</c:v>
                </c:pt>
                <c:pt idx="67">
                  <c:v>119</c:v>
                </c:pt>
                <c:pt idx="68">
                  <c:v>118</c:v>
                </c:pt>
                <c:pt idx="69">
                  <c:v>84</c:v>
                </c:pt>
                <c:pt idx="70">
                  <c:v>83</c:v>
                </c:pt>
                <c:pt idx="71">
                  <c:v>77</c:v>
                </c:pt>
                <c:pt idx="72">
                  <c:v>66</c:v>
                </c:pt>
                <c:pt idx="73">
                  <c:v>55</c:v>
                </c:pt>
                <c:pt idx="74">
                  <c:v>47</c:v>
                </c:pt>
                <c:pt idx="75">
                  <c:v>39</c:v>
                </c:pt>
                <c:pt idx="76">
                  <c:v>34</c:v>
                </c:pt>
                <c:pt idx="77">
                  <c:v>32</c:v>
                </c:pt>
                <c:pt idx="78">
                  <c:v>42</c:v>
                </c:pt>
                <c:pt idx="79">
                  <c:v>50</c:v>
                </c:pt>
                <c:pt idx="8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5-472A-AB5A-3540EDE40178}"/>
            </c:ext>
          </c:extLst>
        </c:ser>
        <c:ser>
          <c:idx val="1"/>
          <c:order val="1"/>
          <c:tx>
            <c:strRef>
              <c:f>'Charging curve'!$E$1:$G$1</c:f>
              <c:strCache>
                <c:ptCount val="1"/>
                <c:pt idx="0">
                  <c:v>Model 3 80 kWh</c:v>
                </c:pt>
              </c:strCache>
            </c:strRef>
          </c:tx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curve'!$E$3:$E$83</c:f>
              <c:numCache>
                <c:formatCode>General</c:formatCode>
                <c:ptCount val="81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249</c:v>
                </c:pt>
                <c:pt idx="12">
                  <c:v>247</c:v>
                </c:pt>
                <c:pt idx="13">
                  <c:v>246</c:v>
                </c:pt>
                <c:pt idx="14">
                  <c:v>243</c:v>
                </c:pt>
                <c:pt idx="15">
                  <c:v>238</c:v>
                </c:pt>
                <c:pt idx="16">
                  <c:v>236</c:v>
                </c:pt>
                <c:pt idx="17">
                  <c:v>233</c:v>
                </c:pt>
                <c:pt idx="18">
                  <c:v>230</c:v>
                </c:pt>
                <c:pt idx="19">
                  <c:v>226</c:v>
                </c:pt>
                <c:pt idx="20">
                  <c:v>223</c:v>
                </c:pt>
                <c:pt idx="21">
                  <c:v>218</c:v>
                </c:pt>
                <c:pt idx="22">
                  <c:v>214</c:v>
                </c:pt>
                <c:pt idx="23">
                  <c:v>211</c:v>
                </c:pt>
                <c:pt idx="24">
                  <c:v>207</c:v>
                </c:pt>
                <c:pt idx="25">
                  <c:v>203</c:v>
                </c:pt>
                <c:pt idx="26">
                  <c:v>198</c:v>
                </c:pt>
                <c:pt idx="27">
                  <c:v>195</c:v>
                </c:pt>
                <c:pt idx="28">
                  <c:v>192</c:v>
                </c:pt>
                <c:pt idx="29">
                  <c:v>186</c:v>
                </c:pt>
                <c:pt idx="30">
                  <c:v>183</c:v>
                </c:pt>
                <c:pt idx="31">
                  <c:v>178</c:v>
                </c:pt>
                <c:pt idx="32">
                  <c:v>173</c:v>
                </c:pt>
                <c:pt idx="33">
                  <c:v>172</c:v>
                </c:pt>
                <c:pt idx="34">
                  <c:v>167</c:v>
                </c:pt>
                <c:pt idx="35">
                  <c:v>163</c:v>
                </c:pt>
                <c:pt idx="36">
                  <c:v>159</c:v>
                </c:pt>
                <c:pt idx="37">
                  <c:v>155</c:v>
                </c:pt>
                <c:pt idx="38">
                  <c:v>152</c:v>
                </c:pt>
                <c:pt idx="39">
                  <c:v>148</c:v>
                </c:pt>
                <c:pt idx="40">
                  <c:v>144</c:v>
                </c:pt>
                <c:pt idx="41">
                  <c:v>142</c:v>
                </c:pt>
                <c:pt idx="42">
                  <c:v>139</c:v>
                </c:pt>
                <c:pt idx="43">
                  <c:v>138</c:v>
                </c:pt>
                <c:pt idx="44">
                  <c:v>132</c:v>
                </c:pt>
                <c:pt idx="45">
                  <c:v>128</c:v>
                </c:pt>
                <c:pt idx="46">
                  <c:v>124</c:v>
                </c:pt>
                <c:pt idx="47">
                  <c:v>120</c:v>
                </c:pt>
                <c:pt idx="48">
                  <c:v>114</c:v>
                </c:pt>
                <c:pt idx="49">
                  <c:v>108</c:v>
                </c:pt>
                <c:pt idx="50">
                  <c:v>109</c:v>
                </c:pt>
                <c:pt idx="51">
                  <c:v>108</c:v>
                </c:pt>
                <c:pt idx="52">
                  <c:v>106</c:v>
                </c:pt>
                <c:pt idx="53">
                  <c:v>105</c:v>
                </c:pt>
                <c:pt idx="54">
                  <c:v>104</c:v>
                </c:pt>
                <c:pt idx="55">
                  <c:v>100</c:v>
                </c:pt>
                <c:pt idx="56">
                  <c:v>99</c:v>
                </c:pt>
                <c:pt idx="57">
                  <c:v>96</c:v>
                </c:pt>
                <c:pt idx="58">
                  <c:v>94</c:v>
                </c:pt>
                <c:pt idx="59">
                  <c:v>91</c:v>
                </c:pt>
                <c:pt idx="60">
                  <c:v>89</c:v>
                </c:pt>
                <c:pt idx="61">
                  <c:v>86</c:v>
                </c:pt>
                <c:pt idx="62">
                  <c:v>84</c:v>
                </c:pt>
                <c:pt idx="63">
                  <c:v>81</c:v>
                </c:pt>
                <c:pt idx="64">
                  <c:v>76</c:v>
                </c:pt>
                <c:pt idx="65">
                  <c:v>75</c:v>
                </c:pt>
                <c:pt idx="66">
                  <c:v>71</c:v>
                </c:pt>
                <c:pt idx="67">
                  <c:v>68</c:v>
                </c:pt>
                <c:pt idx="68">
                  <c:v>64</c:v>
                </c:pt>
                <c:pt idx="69">
                  <c:v>61</c:v>
                </c:pt>
                <c:pt idx="70">
                  <c:v>58</c:v>
                </c:pt>
                <c:pt idx="71">
                  <c:v>54</c:v>
                </c:pt>
                <c:pt idx="72">
                  <c:v>54</c:v>
                </c:pt>
                <c:pt idx="73">
                  <c:v>49</c:v>
                </c:pt>
                <c:pt idx="74">
                  <c:v>48</c:v>
                </c:pt>
                <c:pt idx="75">
                  <c:v>43</c:v>
                </c:pt>
                <c:pt idx="76">
                  <c:v>41</c:v>
                </c:pt>
                <c:pt idx="77">
                  <c:v>39</c:v>
                </c:pt>
                <c:pt idx="78">
                  <c:v>38</c:v>
                </c:pt>
                <c:pt idx="79">
                  <c:v>37</c:v>
                </c:pt>
                <c:pt idx="8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5-472A-AB5A-3540EDE40178}"/>
            </c:ext>
          </c:extLst>
        </c:ser>
        <c:ser>
          <c:idx val="2"/>
          <c:order val="2"/>
          <c:tx>
            <c:strRef>
              <c:f>'Charging curve'!$H$1:$J$1</c:f>
              <c:strCache>
                <c:ptCount val="1"/>
                <c:pt idx="0">
                  <c:v>Model S 100 kWh</c:v>
                </c:pt>
              </c:strCache>
            </c:strRef>
          </c:tx>
          <c:spPr>
            <a:ln cmpd="sng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curve'!$H$3:$H$83</c:f>
              <c:numCache>
                <c:formatCode>General</c:formatCode>
                <c:ptCount val="81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249</c:v>
                </c:pt>
                <c:pt idx="25">
                  <c:v>248</c:v>
                </c:pt>
                <c:pt idx="26">
                  <c:v>238</c:v>
                </c:pt>
                <c:pt idx="27">
                  <c:v>230</c:v>
                </c:pt>
                <c:pt idx="28">
                  <c:v>220</c:v>
                </c:pt>
                <c:pt idx="29">
                  <c:v>216</c:v>
                </c:pt>
                <c:pt idx="30">
                  <c:v>210</c:v>
                </c:pt>
                <c:pt idx="31">
                  <c:v>208</c:v>
                </c:pt>
                <c:pt idx="32">
                  <c:v>204</c:v>
                </c:pt>
                <c:pt idx="33">
                  <c:v>202</c:v>
                </c:pt>
                <c:pt idx="34">
                  <c:v>198</c:v>
                </c:pt>
                <c:pt idx="35">
                  <c:v>192</c:v>
                </c:pt>
                <c:pt idx="36">
                  <c:v>184</c:v>
                </c:pt>
                <c:pt idx="37">
                  <c:v>178</c:v>
                </c:pt>
                <c:pt idx="38">
                  <c:v>172</c:v>
                </c:pt>
                <c:pt idx="39">
                  <c:v>168</c:v>
                </c:pt>
                <c:pt idx="40">
                  <c:v>162</c:v>
                </c:pt>
                <c:pt idx="41">
                  <c:v>158</c:v>
                </c:pt>
                <c:pt idx="42">
                  <c:v>152</c:v>
                </c:pt>
                <c:pt idx="43">
                  <c:v>150</c:v>
                </c:pt>
                <c:pt idx="44">
                  <c:v>146</c:v>
                </c:pt>
                <c:pt idx="45">
                  <c:v>142</c:v>
                </c:pt>
                <c:pt idx="46">
                  <c:v>139</c:v>
                </c:pt>
                <c:pt idx="47">
                  <c:v>136</c:v>
                </c:pt>
                <c:pt idx="48">
                  <c:v>132</c:v>
                </c:pt>
                <c:pt idx="49">
                  <c:v>130</c:v>
                </c:pt>
                <c:pt idx="50">
                  <c:v>127</c:v>
                </c:pt>
                <c:pt idx="51">
                  <c:v>123</c:v>
                </c:pt>
                <c:pt idx="52">
                  <c:v>120</c:v>
                </c:pt>
                <c:pt idx="53">
                  <c:v>117</c:v>
                </c:pt>
                <c:pt idx="54">
                  <c:v>114</c:v>
                </c:pt>
                <c:pt idx="55">
                  <c:v>112</c:v>
                </c:pt>
                <c:pt idx="56">
                  <c:v>108</c:v>
                </c:pt>
                <c:pt idx="57">
                  <c:v>106</c:v>
                </c:pt>
                <c:pt idx="58">
                  <c:v>104</c:v>
                </c:pt>
                <c:pt idx="59">
                  <c:v>101</c:v>
                </c:pt>
                <c:pt idx="60">
                  <c:v>98</c:v>
                </c:pt>
                <c:pt idx="61">
                  <c:v>96</c:v>
                </c:pt>
                <c:pt idx="62">
                  <c:v>94</c:v>
                </c:pt>
                <c:pt idx="63">
                  <c:v>91</c:v>
                </c:pt>
                <c:pt idx="64">
                  <c:v>89</c:v>
                </c:pt>
                <c:pt idx="65">
                  <c:v>86</c:v>
                </c:pt>
                <c:pt idx="66">
                  <c:v>82</c:v>
                </c:pt>
                <c:pt idx="67">
                  <c:v>80</c:v>
                </c:pt>
                <c:pt idx="68">
                  <c:v>77</c:v>
                </c:pt>
                <c:pt idx="69">
                  <c:v>75</c:v>
                </c:pt>
                <c:pt idx="70">
                  <c:v>72</c:v>
                </c:pt>
                <c:pt idx="71">
                  <c:v>70</c:v>
                </c:pt>
                <c:pt idx="72">
                  <c:v>68</c:v>
                </c:pt>
                <c:pt idx="73">
                  <c:v>66</c:v>
                </c:pt>
                <c:pt idx="74">
                  <c:v>63</c:v>
                </c:pt>
                <c:pt idx="75">
                  <c:v>61</c:v>
                </c:pt>
                <c:pt idx="76">
                  <c:v>59</c:v>
                </c:pt>
                <c:pt idx="77">
                  <c:v>56</c:v>
                </c:pt>
                <c:pt idx="78">
                  <c:v>55</c:v>
                </c:pt>
                <c:pt idx="79">
                  <c:v>54</c:v>
                </c:pt>
                <c:pt idx="8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45-472A-AB5A-3540EDE40178}"/>
            </c:ext>
          </c:extLst>
        </c:ser>
        <c:ser>
          <c:idx val="3"/>
          <c:order val="3"/>
          <c:spPr>
            <a:ln cmpd="sng">
              <a:solidFill>
                <a:srgbClr val="8064A2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curve'!$K$3:$K$83</c:f>
              <c:numCache>
                <c:formatCode>General</c:formatCode>
                <c:ptCount val="81"/>
                <c:pt idx="0">
                  <c:v>139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140</c:v>
                </c:pt>
                <c:pt idx="19">
                  <c:v>140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142</c:v>
                </c:pt>
                <c:pt idx="24">
                  <c:v>142</c:v>
                </c:pt>
                <c:pt idx="25">
                  <c:v>142</c:v>
                </c:pt>
                <c:pt idx="26">
                  <c:v>142</c:v>
                </c:pt>
                <c:pt idx="27">
                  <c:v>142</c:v>
                </c:pt>
                <c:pt idx="28">
                  <c:v>142</c:v>
                </c:pt>
                <c:pt idx="29">
                  <c:v>142</c:v>
                </c:pt>
                <c:pt idx="30">
                  <c:v>142</c:v>
                </c:pt>
                <c:pt idx="31">
                  <c:v>142</c:v>
                </c:pt>
                <c:pt idx="32">
                  <c:v>142</c:v>
                </c:pt>
                <c:pt idx="33">
                  <c:v>143</c:v>
                </c:pt>
                <c:pt idx="34">
                  <c:v>143</c:v>
                </c:pt>
                <c:pt idx="35">
                  <c:v>143</c:v>
                </c:pt>
                <c:pt idx="36">
                  <c:v>143</c:v>
                </c:pt>
                <c:pt idx="37">
                  <c:v>143</c:v>
                </c:pt>
                <c:pt idx="38">
                  <c:v>143</c:v>
                </c:pt>
                <c:pt idx="39">
                  <c:v>143</c:v>
                </c:pt>
                <c:pt idx="40">
                  <c:v>143</c:v>
                </c:pt>
                <c:pt idx="41">
                  <c:v>144</c:v>
                </c:pt>
                <c:pt idx="42">
                  <c:v>144</c:v>
                </c:pt>
                <c:pt idx="43">
                  <c:v>144</c:v>
                </c:pt>
                <c:pt idx="44">
                  <c:v>144</c:v>
                </c:pt>
                <c:pt idx="45">
                  <c:v>144</c:v>
                </c:pt>
                <c:pt idx="46">
                  <c:v>144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146</c:v>
                </c:pt>
                <c:pt idx="54">
                  <c:v>146</c:v>
                </c:pt>
                <c:pt idx="55">
                  <c:v>147</c:v>
                </c:pt>
                <c:pt idx="56">
                  <c:v>147</c:v>
                </c:pt>
                <c:pt idx="57">
                  <c:v>147</c:v>
                </c:pt>
                <c:pt idx="58">
                  <c:v>148</c:v>
                </c:pt>
                <c:pt idx="59">
                  <c:v>148</c:v>
                </c:pt>
                <c:pt idx="60">
                  <c:v>144</c:v>
                </c:pt>
                <c:pt idx="61">
                  <c:v>136</c:v>
                </c:pt>
                <c:pt idx="62">
                  <c:v>136</c:v>
                </c:pt>
                <c:pt idx="63">
                  <c:v>136</c:v>
                </c:pt>
                <c:pt idx="64">
                  <c:v>137</c:v>
                </c:pt>
                <c:pt idx="65">
                  <c:v>137</c:v>
                </c:pt>
                <c:pt idx="66">
                  <c:v>135</c:v>
                </c:pt>
                <c:pt idx="67">
                  <c:v>131</c:v>
                </c:pt>
                <c:pt idx="68">
                  <c:v>134</c:v>
                </c:pt>
                <c:pt idx="69">
                  <c:v>135</c:v>
                </c:pt>
                <c:pt idx="70">
                  <c:v>125</c:v>
                </c:pt>
                <c:pt idx="71">
                  <c:v>107</c:v>
                </c:pt>
                <c:pt idx="72">
                  <c:v>98</c:v>
                </c:pt>
                <c:pt idx="73">
                  <c:v>95</c:v>
                </c:pt>
                <c:pt idx="74">
                  <c:v>93</c:v>
                </c:pt>
                <c:pt idx="75">
                  <c:v>92</c:v>
                </c:pt>
                <c:pt idx="76">
                  <c:v>89</c:v>
                </c:pt>
                <c:pt idx="77">
                  <c:v>86</c:v>
                </c:pt>
                <c:pt idx="78">
                  <c:v>84</c:v>
                </c:pt>
                <c:pt idx="79">
                  <c:v>82</c:v>
                </c:pt>
                <c:pt idx="8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45-472A-AB5A-3540EDE40178}"/>
            </c:ext>
          </c:extLst>
        </c:ser>
        <c:ser>
          <c:idx val="4"/>
          <c:order val="4"/>
          <c:spPr>
            <a:ln cmpd="sng">
              <a:solidFill>
                <a:srgbClr val="4BACC6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curve'!$N$3:$N$83</c:f>
              <c:numCache>
                <c:formatCode>General</c:formatCode>
                <c:ptCount val="81"/>
                <c:pt idx="0">
                  <c:v>104</c:v>
                </c:pt>
                <c:pt idx="1">
                  <c:v>105</c:v>
                </c:pt>
                <c:pt idx="2">
                  <c:v>105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108</c:v>
                </c:pt>
                <c:pt idx="17">
                  <c:v>108</c:v>
                </c:pt>
                <c:pt idx="18">
                  <c:v>108</c:v>
                </c:pt>
                <c:pt idx="19">
                  <c:v>108</c:v>
                </c:pt>
                <c:pt idx="20">
                  <c:v>108</c:v>
                </c:pt>
                <c:pt idx="21">
                  <c:v>108</c:v>
                </c:pt>
                <c:pt idx="22">
                  <c:v>109</c:v>
                </c:pt>
                <c:pt idx="23">
                  <c:v>109</c:v>
                </c:pt>
                <c:pt idx="24">
                  <c:v>109</c:v>
                </c:pt>
                <c:pt idx="25">
                  <c:v>109</c:v>
                </c:pt>
                <c:pt idx="26">
                  <c:v>109</c:v>
                </c:pt>
                <c:pt idx="27">
                  <c:v>109</c:v>
                </c:pt>
                <c:pt idx="28">
                  <c:v>109</c:v>
                </c:pt>
                <c:pt idx="29">
                  <c:v>109</c:v>
                </c:pt>
                <c:pt idx="30">
                  <c:v>108</c:v>
                </c:pt>
                <c:pt idx="31">
                  <c:v>107</c:v>
                </c:pt>
                <c:pt idx="32">
                  <c:v>106</c:v>
                </c:pt>
                <c:pt idx="33">
                  <c:v>105</c:v>
                </c:pt>
                <c:pt idx="34">
                  <c:v>104</c:v>
                </c:pt>
                <c:pt idx="35">
                  <c:v>103</c:v>
                </c:pt>
                <c:pt idx="36">
                  <c:v>102</c:v>
                </c:pt>
                <c:pt idx="37">
                  <c:v>101</c:v>
                </c:pt>
                <c:pt idx="38">
                  <c:v>100</c:v>
                </c:pt>
                <c:pt idx="39">
                  <c:v>99</c:v>
                </c:pt>
                <c:pt idx="40">
                  <c:v>98</c:v>
                </c:pt>
                <c:pt idx="41">
                  <c:v>97</c:v>
                </c:pt>
                <c:pt idx="42">
                  <c:v>96</c:v>
                </c:pt>
                <c:pt idx="43">
                  <c:v>95</c:v>
                </c:pt>
                <c:pt idx="44">
                  <c:v>94</c:v>
                </c:pt>
                <c:pt idx="45">
                  <c:v>93</c:v>
                </c:pt>
                <c:pt idx="46">
                  <c:v>92</c:v>
                </c:pt>
                <c:pt idx="47">
                  <c:v>92</c:v>
                </c:pt>
                <c:pt idx="48">
                  <c:v>91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89</c:v>
                </c:pt>
                <c:pt idx="53">
                  <c:v>88</c:v>
                </c:pt>
                <c:pt idx="54">
                  <c:v>88</c:v>
                </c:pt>
                <c:pt idx="55">
                  <c:v>88</c:v>
                </c:pt>
                <c:pt idx="56">
                  <c:v>87</c:v>
                </c:pt>
                <c:pt idx="57">
                  <c:v>86</c:v>
                </c:pt>
                <c:pt idx="58">
                  <c:v>85</c:v>
                </c:pt>
                <c:pt idx="59">
                  <c:v>84</c:v>
                </c:pt>
                <c:pt idx="60">
                  <c:v>83</c:v>
                </c:pt>
                <c:pt idx="61">
                  <c:v>82</c:v>
                </c:pt>
                <c:pt idx="62">
                  <c:v>79</c:v>
                </c:pt>
                <c:pt idx="63">
                  <c:v>77</c:v>
                </c:pt>
                <c:pt idx="64">
                  <c:v>75</c:v>
                </c:pt>
                <c:pt idx="65">
                  <c:v>74</c:v>
                </c:pt>
                <c:pt idx="66">
                  <c:v>72</c:v>
                </c:pt>
                <c:pt idx="67">
                  <c:v>71</c:v>
                </c:pt>
                <c:pt idx="68">
                  <c:v>71</c:v>
                </c:pt>
                <c:pt idx="69">
                  <c:v>70</c:v>
                </c:pt>
                <c:pt idx="70">
                  <c:v>69</c:v>
                </c:pt>
                <c:pt idx="71">
                  <c:v>68</c:v>
                </c:pt>
                <c:pt idx="72">
                  <c:v>67</c:v>
                </c:pt>
                <c:pt idx="73">
                  <c:v>66</c:v>
                </c:pt>
                <c:pt idx="74">
                  <c:v>65</c:v>
                </c:pt>
                <c:pt idx="75">
                  <c:v>64</c:v>
                </c:pt>
                <c:pt idx="76">
                  <c:v>62</c:v>
                </c:pt>
                <c:pt idx="77">
                  <c:v>59</c:v>
                </c:pt>
                <c:pt idx="78">
                  <c:v>57</c:v>
                </c:pt>
                <c:pt idx="79">
                  <c:v>54</c:v>
                </c:pt>
                <c:pt idx="80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45-472A-AB5A-3540EDE40178}"/>
            </c:ext>
          </c:extLst>
        </c:ser>
        <c:ser>
          <c:idx val="5"/>
          <c:order val="5"/>
          <c:spPr>
            <a:ln cmpd="sng">
              <a:solidFill>
                <a:srgbClr val="F79646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curve'!$Q$3:$Q$83</c:f>
              <c:numCache>
                <c:formatCode>General</c:formatCode>
                <c:ptCount val="81"/>
                <c:pt idx="0">
                  <c:v>78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81</c:v>
                </c:pt>
                <c:pt idx="7">
                  <c:v>80</c:v>
                </c:pt>
                <c:pt idx="8">
                  <c:v>81</c:v>
                </c:pt>
                <c:pt idx="9">
                  <c:v>80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82</c:v>
                </c:pt>
                <c:pt idx="26">
                  <c:v>82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83</c:v>
                </c:pt>
                <c:pt idx="31">
                  <c:v>83</c:v>
                </c:pt>
                <c:pt idx="32">
                  <c:v>83</c:v>
                </c:pt>
                <c:pt idx="33">
                  <c:v>84</c:v>
                </c:pt>
                <c:pt idx="34">
                  <c:v>84</c:v>
                </c:pt>
                <c:pt idx="35">
                  <c:v>84</c:v>
                </c:pt>
                <c:pt idx="36">
                  <c:v>84</c:v>
                </c:pt>
                <c:pt idx="37">
                  <c:v>84</c:v>
                </c:pt>
                <c:pt idx="38">
                  <c:v>84</c:v>
                </c:pt>
                <c:pt idx="39">
                  <c:v>84</c:v>
                </c:pt>
                <c:pt idx="40">
                  <c:v>83</c:v>
                </c:pt>
                <c:pt idx="41">
                  <c:v>80</c:v>
                </c:pt>
                <c:pt idx="42">
                  <c:v>80</c:v>
                </c:pt>
                <c:pt idx="43">
                  <c:v>78</c:v>
                </c:pt>
                <c:pt idx="44">
                  <c:v>77</c:v>
                </c:pt>
                <c:pt idx="45">
                  <c:v>75</c:v>
                </c:pt>
                <c:pt idx="46">
                  <c:v>74</c:v>
                </c:pt>
                <c:pt idx="47">
                  <c:v>74</c:v>
                </c:pt>
                <c:pt idx="48">
                  <c:v>73</c:v>
                </c:pt>
                <c:pt idx="49">
                  <c:v>72</c:v>
                </c:pt>
                <c:pt idx="50">
                  <c:v>71</c:v>
                </c:pt>
                <c:pt idx="51">
                  <c:v>69</c:v>
                </c:pt>
                <c:pt idx="52">
                  <c:v>69</c:v>
                </c:pt>
                <c:pt idx="53">
                  <c:v>67</c:v>
                </c:pt>
                <c:pt idx="54">
                  <c:v>68</c:v>
                </c:pt>
                <c:pt idx="55">
                  <c:v>68</c:v>
                </c:pt>
                <c:pt idx="56">
                  <c:v>67</c:v>
                </c:pt>
                <c:pt idx="57">
                  <c:v>66</c:v>
                </c:pt>
                <c:pt idx="58">
                  <c:v>65</c:v>
                </c:pt>
                <c:pt idx="59">
                  <c:v>66</c:v>
                </c:pt>
                <c:pt idx="60">
                  <c:v>65</c:v>
                </c:pt>
                <c:pt idx="61">
                  <c:v>64</c:v>
                </c:pt>
                <c:pt idx="62">
                  <c:v>62</c:v>
                </c:pt>
                <c:pt idx="63">
                  <c:v>63</c:v>
                </c:pt>
                <c:pt idx="64">
                  <c:v>62</c:v>
                </c:pt>
                <c:pt idx="65">
                  <c:v>61</c:v>
                </c:pt>
                <c:pt idx="66">
                  <c:v>59</c:v>
                </c:pt>
                <c:pt idx="67">
                  <c:v>58</c:v>
                </c:pt>
                <c:pt idx="68">
                  <c:v>55</c:v>
                </c:pt>
                <c:pt idx="69">
                  <c:v>55</c:v>
                </c:pt>
                <c:pt idx="70">
                  <c:v>54</c:v>
                </c:pt>
                <c:pt idx="71">
                  <c:v>52</c:v>
                </c:pt>
                <c:pt idx="72">
                  <c:v>50</c:v>
                </c:pt>
                <c:pt idx="73">
                  <c:v>49</c:v>
                </c:pt>
                <c:pt idx="74">
                  <c:v>48</c:v>
                </c:pt>
                <c:pt idx="75">
                  <c:v>46</c:v>
                </c:pt>
                <c:pt idx="76">
                  <c:v>45</c:v>
                </c:pt>
                <c:pt idx="77">
                  <c:v>44</c:v>
                </c:pt>
                <c:pt idx="78">
                  <c:v>42</c:v>
                </c:pt>
                <c:pt idx="79">
                  <c:v>40</c:v>
                </c:pt>
                <c:pt idx="8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45-472A-AB5A-3540EDE40178}"/>
            </c:ext>
          </c:extLst>
        </c:ser>
        <c:ser>
          <c:idx val="6"/>
          <c:order val="6"/>
          <c:spPr>
            <a:ln cmpd="sng">
              <a:solidFill>
                <a:srgbClr val="84A7D1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curve'!$T$3:$T$83</c:f>
              <c:numCache>
                <c:formatCode>General</c:formatCode>
                <c:ptCount val="8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71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74</c:v>
                </c:pt>
                <c:pt idx="19">
                  <c:v>74</c:v>
                </c:pt>
                <c:pt idx="20">
                  <c:v>74</c:v>
                </c:pt>
                <c:pt idx="21">
                  <c:v>74</c:v>
                </c:pt>
                <c:pt idx="22">
                  <c:v>74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74</c:v>
                </c:pt>
                <c:pt idx="27">
                  <c:v>74</c:v>
                </c:pt>
                <c:pt idx="28">
                  <c:v>74</c:v>
                </c:pt>
                <c:pt idx="29">
                  <c:v>74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75</c:v>
                </c:pt>
                <c:pt idx="35">
                  <c:v>75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75</c:v>
                </c:pt>
                <c:pt idx="40">
                  <c:v>76</c:v>
                </c:pt>
                <c:pt idx="41">
                  <c:v>76</c:v>
                </c:pt>
                <c:pt idx="42">
                  <c:v>76</c:v>
                </c:pt>
                <c:pt idx="43">
                  <c:v>76</c:v>
                </c:pt>
                <c:pt idx="44">
                  <c:v>68</c:v>
                </c:pt>
                <c:pt idx="45">
                  <c:v>69</c:v>
                </c:pt>
                <c:pt idx="46">
                  <c:v>56</c:v>
                </c:pt>
                <c:pt idx="47">
                  <c:v>57</c:v>
                </c:pt>
                <c:pt idx="48">
                  <c:v>57</c:v>
                </c:pt>
                <c:pt idx="49">
                  <c:v>57</c:v>
                </c:pt>
                <c:pt idx="50">
                  <c:v>57</c:v>
                </c:pt>
                <c:pt idx="51">
                  <c:v>57</c:v>
                </c:pt>
                <c:pt idx="52">
                  <c:v>58</c:v>
                </c:pt>
                <c:pt idx="53">
                  <c:v>58</c:v>
                </c:pt>
                <c:pt idx="54">
                  <c:v>58</c:v>
                </c:pt>
                <c:pt idx="55">
                  <c:v>58</c:v>
                </c:pt>
                <c:pt idx="56">
                  <c:v>58</c:v>
                </c:pt>
                <c:pt idx="57">
                  <c:v>58</c:v>
                </c:pt>
                <c:pt idx="58">
                  <c:v>58</c:v>
                </c:pt>
                <c:pt idx="59">
                  <c:v>58</c:v>
                </c:pt>
                <c:pt idx="60">
                  <c:v>59</c:v>
                </c:pt>
                <c:pt idx="61">
                  <c:v>59</c:v>
                </c:pt>
                <c:pt idx="62">
                  <c:v>59</c:v>
                </c:pt>
                <c:pt idx="63">
                  <c:v>59</c:v>
                </c:pt>
                <c:pt idx="64">
                  <c:v>37</c:v>
                </c:pt>
                <c:pt idx="65">
                  <c:v>36</c:v>
                </c:pt>
                <c:pt idx="66">
                  <c:v>36</c:v>
                </c:pt>
                <c:pt idx="67">
                  <c:v>36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45-472A-AB5A-3540EDE40178}"/>
            </c:ext>
          </c:extLst>
        </c:ser>
        <c:ser>
          <c:idx val="7"/>
          <c:order val="7"/>
          <c:spPr>
            <a:ln cmpd="sng">
              <a:solidFill>
                <a:srgbClr val="D38582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curve'!$W$3:$W$83</c:f>
              <c:numCache>
                <c:formatCode>General</c:formatCode>
                <c:ptCount val="81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67</c:v>
                </c:pt>
                <c:pt idx="56">
                  <c:v>68</c:v>
                </c:pt>
                <c:pt idx="57">
                  <c:v>68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69</c:v>
                </c:pt>
                <c:pt idx="63">
                  <c:v>69</c:v>
                </c:pt>
                <c:pt idx="64">
                  <c:v>69</c:v>
                </c:pt>
                <c:pt idx="65">
                  <c:v>69</c:v>
                </c:pt>
                <c:pt idx="66">
                  <c:v>69</c:v>
                </c:pt>
                <c:pt idx="67">
                  <c:v>69</c:v>
                </c:pt>
                <c:pt idx="68">
                  <c:v>60</c:v>
                </c:pt>
                <c:pt idx="69">
                  <c:v>57</c:v>
                </c:pt>
                <c:pt idx="70">
                  <c:v>53</c:v>
                </c:pt>
                <c:pt idx="71">
                  <c:v>50</c:v>
                </c:pt>
                <c:pt idx="72">
                  <c:v>47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45-472A-AB5A-3540EDE40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116823"/>
        <c:axId val="828994421"/>
      </c:lineChart>
      <c:catAx>
        <c:axId val="1540116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SoC</a:t>
                </a:r>
              </a:p>
            </c:rich>
          </c:tx>
          <c:layout>
            <c:manualLayout>
              <c:xMode val="edge"/>
              <c:yMode val="edge"/>
              <c:x val="0.8735477854186432"/>
              <c:y val="0.885140412904559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828994421"/>
        <c:crosses val="autoZero"/>
        <c:auto val="1"/>
        <c:lblAlgn val="ctr"/>
        <c:lblOffset val="100"/>
        <c:noMultiLvlLbl val="1"/>
      </c:catAx>
      <c:valAx>
        <c:axId val="828994421"/>
        <c:scaling>
          <c:orientation val="minMax"/>
          <c:max val="28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4.1043682204632073E-2"/>
              <c:y val="3.51825275439077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54011682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cs-CZ" b="1" i="0">
                <a:solidFill>
                  <a:srgbClr val="757575"/>
                </a:solidFill>
                <a:latin typeface="+mn-lt"/>
              </a:rPr>
              <a:t>C-rating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'Charging curve'!$B$1:$D$1</c:f>
              <c:strCache>
                <c:ptCount val="1"/>
                <c:pt idx="0">
                  <c:v>Taycan 93 kWh</c:v>
                </c:pt>
              </c:strCache>
            </c:strRef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curve'!$C$3:$C$83</c:f>
              <c:numCache>
                <c:formatCode>General</c:formatCode>
                <c:ptCount val="81"/>
                <c:pt idx="0">
                  <c:v>2.6766595289079227</c:v>
                </c:pt>
                <c:pt idx="1">
                  <c:v>2.6980728051391862</c:v>
                </c:pt>
                <c:pt idx="2">
                  <c:v>2.6980728051391862</c:v>
                </c:pt>
                <c:pt idx="3">
                  <c:v>2.708779443254818</c:v>
                </c:pt>
                <c:pt idx="4">
                  <c:v>2.7194860813704493</c:v>
                </c:pt>
                <c:pt idx="5">
                  <c:v>2.7194860813704493</c:v>
                </c:pt>
                <c:pt idx="6">
                  <c:v>2.7301927194860811</c:v>
                </c:pt>
                <c:pt idx="7">
                  <c:v>2.7408993576017129</c:v>
                </c:pt>
                <c:pt idx="8">
                  <c:v>2.7408993576017129</c:v>
                </c:pt>
                <c:pt idx="9">
                  <c:v>2.7516059957173447</c:v>
                </c:pt>
                <c:pt idx="10">
                  <c:v>2.7730192719486078</c:v>
                </c:pt>
                <c:pt idx="11">
                  <c:v>2.7730192719486078</c:v>
                </c:pt>
                <c:pt idx="12">
                  <c:v>2.7837259100642395</c:v>
                </c:pt>
                <c:pt idx="13">
                  <c:v>2.7837259100642395</c:v>
                </c:pt>
                <c:pt idx="14">
                  <c:v>2.7837259100642395</c:v>
                </c:pt>
                <c:pt idx="15">
                  <c:v>2.7944325481798713</c:v>
                </c:pt>
                <c:pt idx="16">
                  <c:v>2.7944325481798713</c:v>
                </c:pt>
                <c:pt idx="17">
                  <c:v>2.6980728051391862</c:v>
                </c:pt>
                <c:pt idx="18">
                  <c:v>2.6980728051391862</c:v>
                </c:pt>
                <c:pt idx="19">
                  <c:v>2.6980728051391862</c:v>
                </c:pt>
                <c:pt idx="20">
                  <c:v>2.1413276231263381</c:v>
                </c:pt>
                <c:pt idx="21">
                  <c:v>2.1413276231263381</c:v>
                </c:pt>
                <c:pt idx="22">
                  <c:v>2.1413276231263381</c:v>
                </c:pt>
                <c:pt idx="23">
                  <c:v>2.1413276231263381</c:v>
                </c:pt>
                <c:pt idx="24">
                  <c:v>2.1413276231263381</c:v>
                </c:pt>
                <c:pt idx="25">
                  <c:v>2.1413276231263381</c:v>
                </c:pt>
                <c:pt idx="26">
                  <c:v>2.1520342612419698</c:v>
                </c:pt>
                <c:pt idx="27">
                  <c:v>1.6059957173447537</c:v>
                </c:pt>
                <c:pt idx="28">
                  <c:v>1.6167023554603854</c:v>
                </c:pt>
                <c:pt idx="29">
                  <c:v>1.6059957173447537</c:v>
                </c:pt>
                <c:pt idx="30">
                  <c:v>1.6059957173447537</c:v>
                </c:pt>
                <c:pt idx="31">
                  <c:v>1.6167023554603854</c:v>
                </c:pt>
                <c:pt idx="32">
                  <c:v>1.6167023554603854</c:v>
                </c:pt>
                <c:pt idx="33">
                  <c:v>1.6167023554603854</c:v>
                </c:pt>
                <c:pt idx="34">
                  <c:v>1.6167023554603854</c:v>
                </c:pt>
                <c:pt idx="35">
                  <c:v>1.627408993576017</c:v>
                </c:pt>
                <c:pt idx="36">
                  <c:v>1.627408993576017</c:v>
                </c:pt>
                <c:pt idx="37">
                  <c:v>1.627408993576017</c:v>
                </c:pt>
                <c:pt idx="38">
                  <c:v>1.627408993576017</c:v>
                </c:pt>
                <c:pt idx="39">
                  <c:v>1.6381156316916488</c:v>
                </c:pt>
                <c:pt idx="40">
                  <c:v>1.6381156316916488</c:v>
                </c:pt>
                <c:pt idx="41">
                  <c:v>1.6381156316916488</c:v>
                </c:pt>
                <c:pt idx="42">
                  <c:v>1.6381156316916488</c:v>
                </c:pt>
                <c:pt idx="43">
                  <c:v>1.6381156316916488</c:v>
                </c:pt>
                <c:pt idx="44">
                  <c:v>1.6488222698072803</c:v>
                </c:pt>
                <c:pt idx="45">
                  <c:v>1.6488222698072803</c:v>
                </c:pt>
                <c:pt idx="46">
                  <c:v>1.6595289079229121</c:v>
                </c:pt>
                <c:pt idx="47">
                  <c:v>1.6595289079229121</c:v>
                </c:pt>
                <c:pt idx="48">
                  <c:v>1.6595289079229121</c:v>
                </c:pt>
                <c:pt idx="49">
                  <c:v>1.6595289079229121</c:v>
                </c:pt>
                <c:pt idx="50">
                  <c:v>1.6595289079229121</c:v>
                </c:pt>
                <c:pt idx="51">
                  <c:v>1.6702355460385439</c:v>
                </c:pt>
                <c:pt idx="52">
                  <c:v>1.6809421841541754</c:v>
                </c:pt>
                <c:pt idx="53">
                  <c:v>1.6809421841541754</c:v>
                </c:pt>
                <c:pt idx="54">
                  <c:v>1.6809421841541754</c:v>
                </c:pt>
                <c:pt idx="55">
                  <c:v>1.6809421841541754</c:v>
                </c:pt>
                <c:pt idx="56">
                  <c:v>1.6809421841541754</c:v>
                </c:pt>
                <c:pt idx="57">
                  <c:v>1.6809421841541754</c:v>
                </c:pt>
                <c:pt idx="58">
                  <c:v>1.6916488222698072</c:v>
                </c:pt>
                <c:pt idx="59">
                  <c:v>1.7023554603854389</c:v>
                </c:pt>
                <c:pt idx="60">
                  <c:v>1.7023554603854389</c:v>
                </c:pt>
                <c:pt idx="61">
                  <c:v>1.6059957173447537</c:v>
                </c:pt>
                <c:pt idx="62">
                  <c:v>1.6059957173447537</c:v>
                </c:pt>
                <c:pt idx="63">
                  <c:v>1.2633832976445396</c:v>
                </c:pt>
                <c:pt idx="64">
                  <c:v>1.2633832976445396</c:v>
                </c:pt>
                <c:pt idx="65">
                  <c:v>1.2740899357601712</c:v>
                </c:pt>
                <c:pt idx="66">
                  <c:v>1.2633832976445396</c:v>
                </c:pt>
                <c:pt idx="67">
                  <c:v>1.2740899357601712</c:v>
                </c:pt>
                <c:pt idx="68">
                  <c:v>1.2633832976445396</c:v>
                </c:pt>
                <c:pt idx="69">
                  <c:v>0.899357601713062</c:v>
                </c:pt>
                <c:pt idx="70">
                  <c:v>0.88865096359743034</c:v>
                </c:pt>
                <c:pt idx="71">
                  <c:v>0.82441113490364015</c:v>
                </c:pt>
                <c:pt idx="72">
                  <c:v>0.70663811563169165</c:v>
                </c:pt>
                <c:pt idx="73">
                  <c:v>0.58886509635974305</c:v>
                </c:pt>
                <c:pt idx="74">
                  <c:v>0.50321199143468953</c:v>
                </c:pt>
                <c:pt idx="75">
                  <c:v>0.41755888650963596</c:v>
                </c:pt>
                <c:pt idx="76">
                  <c:v>0.36402569593147749</c:v>
                </c:pt>
                <c:pt idx="77">
                  <c:v>0.34261241970021411</c:v>
                </c:pt>
                <c:pt idx="78">
                  <c:v>0.449678800856531</c:v>
                </c:pt>
                <c:pt idx="79">
                  <c:v>0.53533190578158452</c:v>
                </c:pt>
                <c:pt idx="80">
                  <c:v>0.54603854389721629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C7-4FFB-85A1-8D1604E74483}"/>
            </c:ext>
          </c:extLst>
        </c:ser>
        <c:ser>
          <c:idx val="1"/>
          <c:order val="1"/>
          <c:tx>
            <c:strRef>
              <c:f>'Charging curve'!$E$1:$G$1</c:f>
              <c:strCache>
                <c:ptCount val="1"/>
                <c:pt idx="0">
                  <c:v>Model 3 80 kWh</c:v>
                </c:pt>
              </c:strCache>
            </c:strRef>
          </c:tx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curve'!$F$3:$F$83</c:f>
              <c:numCache>
                <c:formatCode>General</c:formatCode>
                <c:ptCount val="81"/>
                <c:pt idx="0">
                  <c:v>3.125</c:v>
                </c:pt>
                <c:pt idx="1">
                  <c:v>3.125</c:v>
                </c:pt>
                <c:pt idx="2">
                  <c:v>3.125</c:v>
                </c:pt>
                <c:pt idx="3">
                  <c:v>3.125</c:v>
                </c:pt>
                <c:pt idx="4">
                  <c:v>3.125</c:v>
                </c:pt>
                <c:pt idx="5">
                  <c:v>3.125</c:v>
                </c:pt>
                <c:pt idx="6">
                  <c:v>3.125</c:v>
                </c:pt>
                <c:pt idx="7">
                  <c:v>3.125</c:v>
                </c:pt>
                <c:pt idx="8">
                  <c:v>3.125</c:v>
                </c:pt>
                <c:pt idx="9">
                  <c:v>3.125</c:v>
                </c:pt>
                <c:pt idx="10">
                  <c:v>3.125</c:v>
                </c:pt>
                <c:pt idx="11">
                  <c:v>3.1124999999999998</c:v>
                </c:pt>
                <c:pt idx="12">
                  <c:v>3.0874999999999999</c:v>
                </c:pt>
                <c:pt idx="13">
                  <c:v>3.0750000000000002</c:v>
                </c:pt>
                <c:pt idx="14">
                  <c:v>3.0375000000000001</c:v>
                </c:pt>
                <c:pt idx="15">
                  <c:v>2.9750000000000001</c:v>
                </c:pt>
                <c:pt idx="16">
                  <c:v>2.95</c:v>
                </c:pt>
                <c:pt idx="17">
                  <c:v>2.9125000000000001</c:v>
                </c:pt>
                <c:pt idx="18">
                  <c:v>2.875</c:v>
                </c:pt>
                <c:pt idx="19">
                  <c:v>2.8250000000000002</c:v>
                </c:pt>
                <c:pt idx="20">
                  <c:v>2.7875000000000001</c:v>
                </c:pt>
                <c:pt idx="21">
                  <c:v>2.7250000000000001</c:v>
                </c:pt>
                <c:pt idx="22">
                  <c:v>2.6749999999999998</c:v>
                </c:pt>
                <c:pt idx="23">
                  <c:v>2.6375000000000002</c:v>
                </c:pt>
                <c:pt idx="24">
                  <c:v>2.5874999999999999</c:v>
                </c:pt>
                <c:pt idx="25">
                  <c:v>2.5375000000000001</c:v>
                </c:pt>
                <c:pt idx="26">
                  <c:v>2.4750000000000001</c:v>
                </c:pt>
                <c:pt idx="27">
                  <c:v>2.4375</c:v>
                </c:pt>
                <c:pt idx="28">
                  <c:v>2.4</c:v>
                </c:pt>
                <c:pt idx="29">
                  <c:v>2.3250000000000002</c:v>
                </c:pt>
                <c:pt idx="30">
                  <c:v>2.2875000000000001</c:v>
                </c:pt>
                <c:pt idx="31">
                  <c:v>2.2250000000000001</c:v>
                </c:pt>
                <c:pt idx="32">
                  <c:v>2.1625000000000001</c:v>
                </c:pt>
                <c:pt idx="33">
                  <c:v>2.15</c:v>
                </c:pt>
                <c:pt idx="34">
                  <c:v>2.0874999999999999</c:v>
                </c:pt>
                <c:pt idx="35">
                  <c:v>2.0375000000000001</c:v>
                </c:pt>
                <c:pt idx="36">
                  <c:v>1.9875</c:v>
                </c:pt>
                <c:pt idx="37">
                  <c:v>1.9375</c:v>
                </c:pt>
                <c:pt idx="38">
                  <c:v>1.9</c:v>
                </c:pt>
                <c:pt idx="39">
                  <c:v>1.85</c:v>
                </c:pt>
                <c:pt idx="40">
                  <c:v>1.8</c:v>
                </c:pt>
                <c:pt idx="41">
                  <c:v>1.7749999999999999</c:v>
                </c:pt>
                <c:pt idx="42">
                  <c:v>1.7375</c:v>
                </c:pt>
                <c:pt idx="43">
                  <c:v>1.7250000000000001</c:v>
                </c:pt>
                <c:pt idx="44">
                  <c:v>1.65</c:v>
                </c:pt>
                <c:pt idx="45">
                  <c:v>1.6</c:v>
                </c:pt>
                <c:pt idx="46">
                  <c:v>1.55</c:v>
                </c:pt>
                <c:pt idx="47">
                  <c:v>1.5</c:v>
                </c:pt>
                <c:pt idx="48">
                  <c:v>1.425</c:v>
                </c:pt>
                <c:pt idx="49">
                  <c:v>1.35</c:v>
                </c:pt>
                <c:pt idx="50">
                  <c:v>1.3625</c:v>
                </c:pt>
                <c:pt idx="51">
                  <c:v>1.35</c:v>
                </c:pt>
                <c:pt idx="52">
                  <c:v>1.325</c:v>
                </c:pt>
                <c:pt idx="53">
                  <c:v>1.3125</c:v>
                </c:pt>
                <c:pt idx="54">
                  <c:v>1.3</c:v>
                </c:pt>
                <c:pt idx="55">
                  <c:v>1.25</c:v>
                </c:pt>
                <c:pt idx="56">
                  <c:v>1.2375</c:v>
                </c:pt>
                <c:pt idx="57">
                  <c:v>1.2</c:v>
                </c:pt>
                <c:pt idx="58">
                  <c:v>1.175</c:v>
                </c:pt>
                <c:pt idx="59">
                  <c:v>1.1375</c:v>
                </c:pt>
                <c:pt idx="60">
                  <c:v>1.1125</c:v>
                </c:pt>
                <c:pt idx="61">
                  <c:v>1.075</c:v>
                </c:pt>
                <c:pt idx="62">
                  <c:v>1.05</c:v>
                </c:pt>
                <c:pt idx="63">
                  <c:v>1.0125</c:v>
                </c:pt>
                <c:pt idx="64">
                  <c:v>0.95</c:v>
                </c:pt>
                <c:pt idx="65">
                  <c:v>0.9375</c:v>
                </c:pt>
                <c:pt idx="66">
                  <c:v>0.88749999999999996</c:v>
                </c:pt>
                <c:pt idx="67">
                  <c:v>0.85</c:v>
                </c:pt>
                <c:pt idx="68">
                  <c:v>0.8</c:v>
                </c:pt>
                <c:pt idx="69">
                  <c:v>0.76249999999999996</c:v>
                </c:pt>
                <c:pt idx="70">
                  <c:v>0.72499999999999998</c:v>
                </c:pt>
                <c:pt idx="71">
                  <c:v>0.67500000000000004</c:v>
                </c:pt>
                <c:pt idx="72">
                  <c:v>0.67500000000000004</c:v>
                </c:pt>
                <c:pt idx="73">
                  <c:v>0.61250000000000004</c:v>
                </c:pt>
                <c:pt idx="74">
                  <c:v>0.6</c:v>
                </c:pt>
                <c:pt idx="75">
                  <c:v>0.53749999999999998</c:v>
                </c:pt>
                <c:pt idx="76">
                  <c:v>0.51249999999999996</c:v>
                </c:pt>
                <c:pt idx="77">
                  <c:v>0.48749999999999999</c:v>
                </c:pt>
                <c:pt idx="78">
                  <c:v>0.47499999999999998</c:v>
                </c:pt>
                <c:pt idx="79">
                  <c:v>0.46250000000000002</c:v>
                </c:pt>
                <c:pt idx="80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7-4FFB-85A1-8D1604E74483}"/>
            </c:ext>
          </c:extLst>
        </c:ser>
        <c:ser>
          <c:idx val="2"/>
          <c:order val="2"/>
          <c:tx>
            <c:strRef>
              <c:f>'Charging curve'!$H$1:$J$1</c:f>
              <c:strCache>
                <c:ptCount val="1"/>
                <c:pt idx="0">
                  <c:v>Model S 100 kWh</c:v>
                </c:pt>
              </c:strCache>
            </c:strRef>
          </c:tx>
          <c:spPr>
            <a:ln cmpd="sng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curve'!$I$3:$I$83</c:f>
              <c:numCache>
                <c:formatCode>General</c:formatCode>
                <c:ptCount val="81"/>
                <c:pt idx="0">
                  <c:v>2.4509803921568629</c:v>
                </c:pt>
                <c:pt idx="1">
                  <c:v>2.4509803921568629</c:v>
                </c:pt>
                <c:pt idx="2">
                  <c:v>2.4509803921568629</c:v>
                </c:pt>
                <c:pt idx="3">
                  <c:v>2.4509803921568629</c:v>
                </c:pt>
                <c:pt idx="4">
                  <c:v>2.4509803921568629</c:v>
                </c:pt>
                <c:pt idx="5">
                  <c:v>2.4509803921568629</c:v>
                </c:pt>
                <c:pt idx="6">
                  <c:v>2.4509803921568629</c:v>
                </c:pt>
                <c:pt idx="7">
                  <c:v>2.4509803921568629</c:v>
                </c:pt>
                <c:pt idx="8">
                  <c:v>2.4509803921568629</c:v>
                </c:pt>
                <c:pt idx="9">
                  <c:v>2.4509803921568629</c:v>
                </c:pt>
                <c:pt idx="10">
                  <c:v>2.4509803921568629</c:v>
                </c:pt>
                <c:pt idx="11">
                  <c:v>2.4509803921568629</c:v>
                </c:pt>
                <c:pt idx="12">
                  <c:v>2.4509803921568629</c:v>
                </c:pt>
                <c:pt idx="13">
                  <c:v>2.4509803921568629</c:v>
                </c:pt>
                <c:pt idx="14">
                  <c:v>2.4509803921568629</c:v>
                </c:pt>
                <c:pt idx="15">
                  <c:v>2.4509803921568629</c:v>
                </c:pt>
                <c:pt idx="16">
                  <c:v>2.4509803921568629</c:v>
                </c:pt>
                <c:pt idx="17">
                  <c:v>2.4509803921568629</c:v>
                </c:pt>
                <c:pt idx="18">
                  <c:v>2.4509803921568629</c:v>
                </c:pt>
                <c:pt idx="19">
                  <c:v>2.4509803921568629</c:v>
                </c:pt>
                <c:pt idx="20">
                  <c:v>2.4509803921568629</c:v>
                </c:pt>
                <c:pt idx="21">
                  <c:v>2.4509803921568629</c:v>
                </c:pt>
                <c:pt idx="22">
                  <c:v>2.4509803921568629</c:v>
                </c:pt>
                <c:pt idx="23">
                  <c:v>2.4509803921568629</c:v>
                </c:pt>
                <c:pt idx="24">
                  <c:v>2.4411764705882355</c:v>
                </c:pt>
                <c:pt idx="25">
                  <c:v>2.4313725490196076</c:v>
                </c:pt>
                <c:pt idx="26">
                  <c:v>2.3333333333333335</c:v>
                </c:pt>
                <c:pt idx="27">
                  <c:v>2.2549019607843137</c:v>
                </c:pt>
                <c:pt idx="28">
                  <c:v>2.1568627450980391</c:v>
                </c:pt>
                <c:pt idx="29">
                  <c:v>2.1176470588235294</c:v>
                </c:pt>
                <c:pt idx="30">
                  <c:v>2.0588235294117645</c:v>
                </c:pt>
                <c:pt idx="31">
                  <c:v>2.0392156862745097</c:v>
                </c:pt>
                <c:pt idx="32">
                  <c:v>2</c:v>
                </c:pt>
                <c:pt idx="33">
                  <c:v>1.9803921568627452</c:v>
                </c:pt>
                <c:pt idx="34">
                  <c:v>1.9411764705882353</c:v>
                </c:pt>
                <c:pt idx="35">
                  <c:v>1.8823529411764706</c:v>
                </c:pt>
                <c:pt idx="36">
                  <c:v>1.803921568627451</c:v>
                </c:pt>
                <c:pt idx="37">
                  <c:v>1.7450980392156863</c:v>
                </c:pt>
                <c:pt idx="38">
                  <c:v>1.6862745098039216</c:v>
                </c:pt>
                <c:pt idx="39">
                  <c:v>1.6470588235294117</c:v>
                </c:pt>
                <c:pt idx="40">
                  <c:v>1.588235294117647</c:v>
                </c:pt>
                <c:pt idx="41">
                  <c:v>1.5490196078431373</c:v>
                </c:pt>
                <c:pt idx="42">
                  <c:v>1.4901960784313726</c:v>
                </c:pt>
                <c:pt idx="43">
                  <c:v>1.4705882352941178</c:v>
                </c:pt>
                <c:pt idx="44">
                  <c:v>1.4313725490196079</c:v>
                </c:pt>
                <c:pt idx="45">
                  <c:v>1.392156862745098</c:v>
                </c:pt>
                <c:pt idx="46">
                  <c:v>1.3627450980392157</c:v>
                </c:pt>
                <c:pt idx="47">
                  <c:v>1.3333333333333333</c:v>
                </c:pt>
                <c:pt idx="48">
                  <c:v>1.2941176470588236</c:v>
                </c:pt>
                <c:pt idx="49">
                  <c:v>1.2745098039215685</c:v>
                </c:pt>
                <c:pt idx="50">
                  <c:v>1.2450980392156863</c:v>
                </c:pt>
                <c:pt idx="51">
                  <c:v>1.2058823529411764</c:v>
                </c:pt>
                <c:pt idx="52">
                  <c:v>1.1764705882352942</c:v>
                </c:pt>
                <c:pt idx="53">
                  <c:v>1.1470588235294117</c:v>
                </c:pt>
                <c:pt idx="54">
                  <c:v>1.1176470588235294</c:v>
                </c:pt>
                <c:pt idx="55">
                  <c:v>1.0980392156862746</c:v>
                </c:pt>
                <c:pt idx="56">
                  <c:v>1.0588235294117647</c:v>
                </c:pt>
                <c:pt idx="57">
                  <c:v>1.0392156862745099</c:v>
                </c:pt>
                <c:pt idx="58">
                  <c:v>1.0196078431372548</c:v>
                </c:pt>
                <c:pt idx="59">
                  <c:v>0.99019607843137258</c:v>
                </c:pt>
                <c:pt idx="60">
                  <c:v>0.96078431372549022</c:v>
                </c:pt>
                <c:pt idx="61">
                  <c:v>0.94117647058823528</c:v>
                </c:pt>
                <c:pt idx="62">
                  <c:v>0.92156862745098034</c:v>
                </c:pt>
                <c:pt idx="63">
                  <c:v>0.89215686274509809</c:v>
                </c:pt>
                <c:pt idx="64">
                  <c:v>0.87254901960784315</c:v>
                </c:pt>
                <c:pt idx="65">
                  <c:v>0.84313725490196079</c:v>
                </c:pt>
                <c:pt idx="66">
                  <c:v>0.80392156862745101</c:v>
                </c:pt>
                <c:pt idx="67">
                  <c:v>0.78431372549019607</c:v>
                </c:pt>
                <c:pt idx="68">
                  <c:v>0.75490196078431371</c:v>
                </c:pt>
                <c:pt idx="69">
                  <c:v>0.73529411764705888</c:v>
                </c:pt>
                <c:pt idx="70">
                  <c:v>0.70588235294117652</c:v>
                </c:pt>
                <c:pt idx="71">
                  <c:v>0.68627450980392157</c:v>
                </c:pt>
                <c:pt idx="72">
                  <c:v>0.66666666666666663</c:v>
                </c:pt>
                <c:pt idx="73">
                  <c:v>0.6470588235294118</c:v>
                </c:pt>
                <c:pt idx="74">
                  <c:v>0.61764705882352944</c:v>
                </c:pt>
                <c:pt idx="75">
                  <c:v>0.59803921568627449</c:v>
                </c:pt>
                <c:pt idx="76">
                  <c:v>0.57843137254901966</c:v>
                </c:pt>
                <c:pt idx="77">
                  <c:v>0.5490196078431373</c:v>
                </c:pt>
                <c:pt idx="78">
                  <c:v>0.53921568627450978</c:v>
                </c:pt>
                <c:pt idx="79">
                  <c:v>0.52941176470588236</c:v>
                </c:pt>
                <c:pt idx="80">
                  <c:v>0.50980392156862742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C7-4FFB-85A1-8D1604E74483}"/>
            </c:ext>
          </c:extLst>
        </c:ser>
        <c:ser>
          <c:idx val="3"/>
          <c:order val="3"/>
          <c:spPr>
            <a:ln cmpd="sng">
              <a:solidFill>
                <a:srgbClr val="8064A2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curve'!$L$3:$L$83</c:f>
              <c:numCache>
                <c:formatCode>General</c:formatCode>
                <c:ptCount val="81"/>
                <c:pt idx="0">
                  <c:v>1.4631578947368422</c:v>
                </c:pt>
                <c:pt idx="1">
                  <c:v>1.4736842105263157</c:v>
                </c:pt>
                <c:pt idx="2">
                  <c:v>1.4736842105263157</c:v>
                </c:pt>
                <c:pt idx="3">
                  <c:v>1.4736842105263157</c:v>
                </c:pt>
                <c:pt idx="4">
                  <c:v>1.4736842105263157</c:v>
                </c:pt>
                <c:pt idx="5">
                  <c:v>1.4736842105263157</c:v>
                </c:pt>
                <c:pt idx="6">
                  <c:v>1.4736842105263157</c:v>
                </c:pt>
                <c:pt idx="7">
                  <c:v>1.4736842105263157</c:v>
                </c:pt>
                <c:pt idx="8">
                  <c:v>1.4842105263157894</c:v>
                </c:pt>
                <c:pt idx="9">
                  <c:v>1.4842105263157894</c:v>
                </c:pt>
                <c:pt idx="10">
                  <c:v>1.4842105263157894</c:v>
                </c:pt>
                <c:pt idx="11">
                  <c:v>1.4842105263157894</c:v>
                </c:pt>
                <c:pt idx="12">
                  <c:v>1.4842105263157894</c:v>
                </c:pt>
                <c:pt idx="13">
                  <c:v>1.4842105263157894</c:v>
                </c:pt>
                <c:pt idx="14">
                  <c:v>1.4842105263157894</c:v>
                </c:pt>
                <c:pt idx="15">
                  <c:v>1.4842105263157894</c:v>
                </c:pt>
                <c:pt idx="16">
                  <c:v>1.4842105263157894</c:v>
                </c:pt>
                <c:pt idx="17">
                  <c:v>1.4842105263157894</c:v>
                </c:pt>
                <c:pt idx="18">
                  <c:v>1.4736842105263157</c:v>
                </c:pt>
                <c:pt idx="19">
                  <c:v>1.4736842105263157</c:v>
                </c:pt>
                <c:pt idx="20">
                  <c:v>1.4842105263157894</c:v>
                </c:pt>
                <c:pt idx="21">
                  <c:v>1.4842105263157894</c:v>
                </c:pt>
                <c:pt idx="22">
                  <c:v>1.4842105263157894</c:v>
                </c:pt>
                <c:pt idx="23">
                  <c:v>1.4947368421052631</c:v>
                </c:pt>
                <c:pt idx="24">
                  <c:v>1.4947368421052631</c:v>
                </c:pt>
                <c:pt idx="25">
                  <c:v>1.4947368421052631</c:v>
                </c:pt>
                <c:pt idx="26">
                  <c:v>1.4947368421052631</c:v>
                </c:pt>
                <c:pt idx="27">
                  <c:v>1.4947368421052631</c:v>
                </c:pt>
                <c:pt idx="28">
                  <c:v>1.4947368421052631</c:v>
                </c:pt>
                <c:pt idx="29">
                  <c:v>1.4947368421052631</c:v>
                </c:pt>
                <c:pt idx="30">
                  <c:v>1.4947368421052631</c:v>
                </c:pt>
                <c:pt idx="31">
                  <c:v>1.4947368421052631</c:v>
                </c:pt>
                <c:pt idx="32">
                  <c:v>1.4947368421052631</c:v>
                </c:pt>
                <c:pt idx="33">
                  <c:v>1.5052631578947369</c:v>
                </c:pt>
                <c:pt idx="34">
                  <c:v>1.5052631578947369</c:v>
                </c:pt>
                <c:pt idx="35">
                  <c:v>1.5052631578947369</c:v>
                </c:pt>
                <c:pt idx="36">
                  <c:v>1.5052631578947369</c:v>
                </c:pt>
                <c:pt idx="37">
                  <c:v>1.5052631578947369</c:v>
                </c:pt>
                <c:pt idx="38">
                  <c:v>1.5052631578947369</c:v>
                </c:pt>
                <c:pt idx="39">
                  <c:v>1.5052631578947369</c:v>
                </c:pt>
                <c:pt idx="40">
                  <c:v>1.5052631578947369</c:v>
                </c:pt>
                <c:pt idx="41">
                  <c:v>1.5157894736842106</c:v>
                </c:pt>
                <c:pt idx="42">
                  <c:v>1.5157894736842106</c:v>
                </c:pt>
                <c:pt idx="43">
                  <c:v>1.5157894736842106</c:v>
                </c:pt>
                <c:pt idx="44">
                  <c:v>1.5157894736842106</c:v>
                </c:pt>
                <c:pt idx="45">
                  <c:v>1.5157894736842106</c:v>
                </c:pt>
                <c:pt idx="46">
                  <c:v>1.5157894736842106</c:v>
                </c:pt>
                <c:pt idx="47">
                  <c:v>1.5263157894736843</c:v>
                </c:pt>
                <c:pt idx="48">
                  <c:v>1.5263157894736843</c:v>
                </c:pt>
                <c:pt idx="49">
                  <c:v>1.5263157894736843</c:v>
                </c:pt>
                <c:pt idx="50">
                  <c:v>1.5263157894736843</c:v>
                </c:pt>
                <c:pt idx="51">
                  <c:v>1.5263157894736843</c:v>
                </c:pt>
                <c:pt idx="52">
                  <c:v>1.5263157894736843</c:v>
                </c:pt>
                <c:pt idx="53">
                  <c:v>1.5368421052631578</c:v>
                </c:pt>
                <c:pt idx="54">
                  <c:v>1.5368421052631578</c:v>
                </c:pt>
                <c:pt idx="55">
                  <c:v>1.5473684210526315</c:v>
                </c:pt>
                <c:pt idx="56">
                  <c:v>1.5473684210526315</c:v>
                </c:pt>
                <c:pt idx="57">
                  <c:v>1.5473684210526315</c:v>
                </c:pt>
                <c:pt idx="58">
                  <c:v>1.5578947368421052</c:v>
                </c:pt>
                <c:pt idx="59">
                  <c:v>1.5578947368421052</c:v>
                </c:pt>
                <c:pt idx="60">
                  <c:v>1.5157894736842106</c:v>
                </c:pt>
                <c:pt idx="61">
                  <c:v>1.4315789473684211</c:v>
                </c:pt>
                <c:pt idx="62">
                  <c:v>1.4315789473684211</c:v>
                </c:pt>
                <c:pt idx="63">
                  <c:v>1.4315789473684211</c:v>
                </c:pt>
                <c:pt idx="64">
                  <c:v>1.4421052631578948</c:v>
                </c:pt>
                <c:pt idx="65">
                  <c:v>1.4421052631578948</c:v>
                </c:pt>
                <c:pt idx="66">
                  <c:v>1.4210526315789473</c:v>
                </c:pt>
                <c:pt idx="67">
                  <c:v>1.3789473684210527</c:v>
                </c:pt>
                <c:pt idx="68">
                  <c:v>1.4105263157894736</c:v>
                </c:pt>
                <c:pt idx="69">
                  <c:v>1.4210526315789473</c:v>
                </c:pt>
                <c:pt idx="70">
                  <c:v>1.3157894736842106</c:v>
                </c:pt>
                <c:pt idx="71">
                  <c:v>1.1263157894736842</c:v>
                </c:pt>
                <c:pt idx="72">
                  <c:v>1.0315789473684212</c:v>
                </c:pt>
                <c:pt idx="73">
                  <c:v>1</c:v>
                </c:pt>
                <c:pt idx="74">
                  <c:v>0.97894736842105268</c:v>
                </c:pt>
                <c:pt idx="75">
                  <c:v>0.96842105263157896</c:v>
                </c:pt>
                <c:pt idx="76">
                  <c:v>0.93684210526315792</c:v>
                </c:pt>
                <c:pt idx="77">
                  <c:v>0.90526315789473688</c:v>
                </c:pt>
                <c:pt idx="78">
                  <c:v>0.88421052631578945</c:v>
                </c:pt>
                <c:pt idx="79">
                  <c:v>0.86315789473684212</c:v>
                </c:pt>
                <c:pt idx="80">
                  <c:v>0.83157894736842108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C7-4FFB-85A1-8D1604E74483}"/>
            </c:ext>
          </c:extLst>
        </c:ser>
        <c:ser>
          <c:idx val="4"/>
          <c:order val="4"/>
          <c:spPr>
            <a:ln cmpd="sng">
              <a:solidFill>
                <a:srgbClr val="4BACC6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curve'!$O$3:$O$83</c:f>
              <c:numCache>
                <c:formatCode>General</c:formatCode>
                <c:ptCount val="81"/>
                <c:pt idx="0">
                  <c:v>1.1555555555555554</c:v>
                </c:pt>
                <c:pt idx="1">
                  <c:v>1.1666666666666667</c:v>
                </c:pt>
                <c:pt idx="2">
                  <c:v>1.1666666666666667</c:v>
                </c:pt>
                <c:pt idx="3">
                  <c:v>1.1777777777777778</c:v>
                </c:pt>
                <c:pt idx="4">
                  <c:v>1.1777777777777778</c:v>
                </c:pt>
                <c:pt idx="5">
                  <c:v>1.1777777777777778</c:v>
                </c:pt>
                <c:pt idx="6">
                  <c:v>1.1888888888888889</c:v>
                </c:pt>
                <c:pt idx="7">
                  <c:v>1.1888888888888889</c:v>
                </c:pt>
                <c:pt idx="8">
                  <c:v>1.1888888888888889</c:v>
                </c:pt>
                <c:pt idx="9">
                  <c:v>1.1888888888888889</c:v>
                </c:pt>
                <c:pt idx="10">
                  <c:v>1.1888888888888889</c:v>
                </c:pt>
                <c:pt idx="11">
                  <c:v>1.1888888888888889</c:v>
                </c:pt>
                <c:pt idx="12">
                  <c:v>1.1888888888888889</c:v>
                </c:pt>
                <c:pt idx="13">
                  <c:v>1.1888888888888889</c:v>
                </c:pt>
                <c:pt idx="14">
                  <c:v>1.1888888888888889</c:v>
                </c:pt>
                <c:pt idx="15">
                  <c:v>1.1888888888888889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1.211111111111111</c:v>
                </c:pt>
                <c:pt idx="23">
                  <c:v>1.211111111111111</c:v>
                </c:pt>
                <c:pt idx="24">
                  <c:v>1.211111111111111</c:v>
                </c:pt>
                <c:pt idx="25">
                  <c:v>1.211111111111111</c:v>
                </c:pt>
                <c:pt idx="26">
                  <c:v>1.211111111111111</c:v>
                </c:pt>
                <c:pt idx="27">
                  <c:v>1.211111111111111</c:v>
                </c:pt>
                <c:pt idx="28">
                  <c:v>1.211111111111111</c:v>
                </c:pt>
                <c:pt idx="29">
                  <c:v>1.211111111111111</c:v>
                </c:pt>
                <c:pt idx="30">
                  <c:v>1.2</c:v>
                </c:pt>
                <c:pt idx="31">
                  <c:v>1.1888888888888889</c:v>
                </c:pt>
                <c:pt idx="32">
                  <c:v>1.1777777777777778</c:v>
                </c:pt>
                <c:pt idx="33">
                  <c:v>1.1666666666666667</c:v>
                </c:pt>
                <c:pt idx="34">
                  <c:v>1.1555555555555554</c:v>
                </c:pt>
                <c:pt idx="35">
                  <c:v>1.1444444444444444</c:v>
                </c:pt>
                <c:pt idx="36">
                  <c:v>1.1333333333333333</c:v>
                </c:pt>
                <c:pt idx="37">
                  <c:v>1.1222222222222222</c:v>
                </c:pt>
                <c:pt idx="38">
                  <c:v>1.1111111111111112</c:v>
                </c:pt>
                <c:pt idx="39">
                  <c:v>1.1000000000000001</c:v>
                </c:pt>
                <c:pt idx="40">
                  <c:v>1.0888888888888888</c:v>
                </c:pt>
                <c:pt idx="41">
                  <c:v>1.0777777777777777</c:v>
                </c:pt>
                <c:pt idx="42">
                  <c:v>1.0666666666666667</c:v>
                </c:pt>
                <c:pt idx="43">
                  <c:v>1.0555555555555556</c:v>
                </c:pt>
                <c:pt idx="44">
                  <c:v>1.0444444444444445</c:v>
                </c:pt>
                <c:pt idx="45">
                  <c:v>1.0333333333333334</c:v>
                </c:pt>
                <c:pt idx="46">
                  <c:v>1.0222222222222221</c:v>
                </c:pt>
                <c:pt idx="47">
                  <c:v>1.0222222222222221</c:v>
                </c:pt>
                <c:pt idx="48">
                  <c:v>1.0111111111111111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0.98888888888888893</c:v>
                </c:pt>
                <c:pt idx="53">
                  <c:v>0.97777777777777775</c:v>
                </c:pt>
                <c:pt idx="54">
                  <c:v>0.97777777777777775</c:v>
                </c:pt>
                <c:pt idx="55">
                  <c:v>0.97777777777777775</c:v>
                </c:pt>
                <c:pt idx="56">
                  <c:v>0.96666666666666667</c:v>
                </c:pt>
                <c:pt idx="57">
                  <c:v>0.9555555555555556</c:v>
                </c:pt>
                <c:pt idx="58">
                  <c:v>0.94444444444444442</c:v>
                </c:pt>
                <c:pt idx="59">
                  <c:v>0.93333333333333335</c:v>
                </c:pt>
                <c:pt idx="60">
                  <c:v>0.92222222222222228</c:v>
                </c:pt>
                <c:pt idx="61">
                  <c:v>0.91111111111111109</c:v>
                </c:pt>
                <c:pt idx="62">
                  <c:v>0.87777777777777777</c:v>
                </c:pt>
                <c:pt idx="63">
                  <c:v>0.85555555555555551</c:v>
                </c:pt>
                <c:pt idx="64">
                  <c:v>0.83333333333333337</c:v>
                </c:pt>
                <c:pt idx="65">
                  <c:v>0.82222222222222219</c:v>
                </c:pt>
                <c:pt idx="66">
                  <c:v>0.8</c:v>
                </c:pt>
                <c:pt idx="67">
                  <c:v>0.78888888888888886</c:v>
                </c:pt>
                <c:pt idx="68">
                  <c:v>0.78888888888888886</c:v>
                </c:pt>
                <c:pt idx="69">
                  <c:v>0.77777777777777779</c:v>
                </c:pt>
                <c:pt idx="70">
                  <c:v>0.76666666666666672</c:v>
                </c:pt>
                <c:pt idx="71">
                  <c:v>0.75555555555555554</c:v>
                </c:pt>
                <c:pt idx="72">
                  <c:v>0.74444444444444446</c:v>
                </c:pt>
                <c:pt idx="73">
                  <c:v>0.73333333333333328</c:v>
                </c:pt>
                <c:pt idx="74">
                  <c:v>0.72222222222222221</c:v>
                </c:pt>
                <c:pt idx="75">
                  <c:v>0.71111111111111114</c:v>
                </c:pt>
                <c:pt idx="76">
                  <c:v>0.68888888888888888</c:v>
                </c:pt>
                <c:pt idx="77">
                  <c:v>0.65555555555555556</c:v>
                </c:pt>
                <c:pt idx="78">
                  <c:v>0.6333333333333333</c:v>
                </c:pt>
                <c:pt idx="79">
                  <c:v>0.6</c:v>
                </c:pt>
                <c:pt idx="80">
                  <c:v>0.58888888888888891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C7-4FFB-85A1-8D1604E74483}"/>
            </c:ext>
          </c:extLst>
        </c:ser>
        <c:ser>
          <c:idx val="5"/>
          <c:order val="5"/>
          <c:spPr>
            <a:ln cmpd="sng">
              <a:solidFill>
                <a:srgbClr val="F79646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curve'!$R$3:$R$83</c:f>
              <c:numCache>
                <c:formatCode>General</c:formatCode>
                <c:ptCount val="81"/>
                <c:pt idx="0">
                  <c:v>0.8666666666666667</c:v>
                </c:pt>
                <c:pt idx="1">
                  <c:v>0.87777777777777777</c:v>
                </c:pt>
                <c:pt idx="2">
                  <c:v>0.87777777777777777</c:v>
                </c:pt>
                <c:pt idx="3">
                  <c:v>0.87777777777777777</c:v>
                </c:pt>
                <c:pt idx="4">
                  <c:v>0.88888888888888884</c:v>
                </c:pt>
                <c:pt idx="5">
                  <c:v>0.9</c:v>
                </c:pt>
                <c:pt idx="6">
                  <c:v>0.9</c:v>
                </c:pt>
                <c:pt idx="7">
                  <c:v>0.88888888888888884</c:v>
                </c:pt>
                <c:pt idx="8">
                  <c:v>0.9</c:v>
                </c:pt>
                <c:pt idx="9">
                  <c:v>0.88888888888888884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0.91111111111111109</c:v>
                </c:pt>
                <c:pt idx="14">
                  <c:v>0.91111111111111109</c:v>
                </c:pt>
                <c:pt idx="15">
                  <c:v>0.91111111111111109</c:v>
                </c:pt>
                <c:pt idx="16">
                  <c:v>0.91111111111111109</c:v>
                </c:pt>
                <c:pt idx="17">
                  <c:v>0.91111111111111109</c:v>
                </c:pt>
                <c:pt idx="18">
                  <c:v>0.91111111111111109</c:v>
                </c:pt>
                <c:pt idx="19">
                  <c:v>0.91111111111111109</c:v>
                </c:pt>
                <c:pt idx="20">
                  <c:v>0.91111111111111109</c:v>
                </c:pt>
                <c:pt idx="21">
                  <c:v>0.91111111111111109</c:v>
                </c:pt>
                <c:pt idx="22">
                  <c:v>0.91111111111111109</c:v>
                </c:pt>
                <c:pt idx="23">
                  <c:v>0.91111111111111109</c:v>
                </c:pt>
                <c:pt idx="24">
                  <c:v>0.91111111111111109</c:v>
                </c:pt>
                <c:pt idx="25">
                  <c:v>0.91111111111111109</c:v>
                </c:pt>
                <c:pt idx="26">
                  <c:v>0.91111111111111109</c:v>
                </c:pt>
                <c:pt idx="27">
                  <c:v>0.92222222222222228</c:v>
                </c:pt>
                <c:pt idx="28">
                  <c:v>0.92222222222222228</c:v>
                </c:pt>
                <c:pt idx="29">
                  <c:v>0.92222222222222228</c:v>
                </c:pt>
                <c:pt idx="30">
                  <c:v>0.92222222222222228</c:v>
                </c:pt>
                <c:pt idx="31">
                  <c:v>0.92222222222222228</c:v>
                </c:pt>
                <c:pt idx="32">
                  <c:v>0.92222222222222228</c:v>
                </c:pt>
                <c:pt idx="33">
                  <c:v>0.93333333333333335</c:v>
                </c:pt>
                <c:pt idx="34">
                  <c:v>0.93333333333333335</c:v>
                </c:pt>
                <c:pt idx="35">
                  <c:v>0.93333333333333335</c:v>
                </c:pt>
                <c:pt idx="36">
                  <c:v>0.93333333333333335</c:v>
                </c:pt>
                <c:pt idx="37">
                  <c:v>0.93333333333333335</c:v>
                </c:pt>
                <c:pt idx="38">
                  <c:v>0.93333333333333335</c:v>
                </c:pt>
                <c:pt idx="39">
                  <c:v>0.93333333333333335</c:v>
                </c:pt>
                <c:pt idx="40">
                  <c:v>0.92222222222222228</c:v>
                </c:pt>
                <c:pt idx="41">
                  <c:v>0.88888888888888884</c:v>
                </c:pt>
                <c:pt idx="42">
                  <c:v>0.88888888888888884</c:v>
                </c:pt>
                <c:pt idx="43">
                  <c:v>0.8666666666666667</c:v>
                </c:pt>
                <c:pt idx="44">
                  <c:v>0.85555555555555551</c:v>
                </c:pt>
                <c:pt idx="45">
                  <c:v>0.83333333333333337</c:v>
                </c:pt>
                <c:pt idx="46">
                  <c:v>0.82222222222222219</c:v>
                </c:pt>
                <c:pt idx="47">
                  <c:v>0.82222222222222219</c:v>
                </c:pt>
                <c:pt idx="48">
                  <c:v>0.81111111111111112</c:v>
                </c:pt>
                <c:pt idx="49">
                  <c:v>0.8</c:v>
                </c:pt>
                <c:pt idx="50">
                  <c:v>0.78888888888888886</c:v>
                </c:pt>
                <c:pt idx="51">
                  <c:v>0.76666666666666672</c:v>
                </c:pt>
                <c:pt idx="52">
                  <c:v>0.76666666666666672</c:v>
                </c:pt>
                <c:pt idx="53">
                  <c:v>0.74444444444444446</c:v>
                </c:pt>
                <c:pt idx="54">
                  <c:v>0.75555555555555554</c:v>
                </c:pt>
                <c:pt idx="55">
                  <c:v>0.75555555555555554</c:v>
                </c:pt>
                <c:pt idx="56">
                  <c:v>0.74444444444444446</c:v>
                </c:pt>
                <c:pt idx="57">
                  <c:v>0.73333333333333328</c:v>
                </c:pt>
                <c:pt idx="58">
                  <c:v>0.72222222222222221</c:v>
                </c:pt>
                <c:pt idx="59">
                  <c:v>0.73333333333333328</c:v>
                </c:pt>
                <c:pt idx="60">
                  <c:v>0.72222222222222221</c:v>
                </c:pt>
                <c:pt idx="61">
                  <c:v>0.71111111111111114</c:v>
                </c:pt>
                <c:pt idx="62">
                  <c:v>0.68888888888888888</c:v>
                </c:pt>
                <c:pt idx="63">
                  <c:v>0.7</c:v>
                </c:pt>
                <c:pt idx="64">
                  <c:v>0.68888888888888888</c:v>
                </c:pt>
                <c:pt idx="65">
                  <c:v>0.67777777777777781</c:v>
                </c:pt>
                <c:pt idx="66">
                  <c:v>0.65555555555555556</c:v>
                </c:pt>
                <c:pt idx="67">
                  <c:v>0.64444444444444449</c:v>
                </c:pt>
                <c:pt idx="68">
                  <c:v>0.61111111111111116</c:v>
                </c:pt>
                <c:pt idx="69">
                  <c:v>0.61111111111111116</c:v>
                </c:pt>
                <c:pt idx="70">
                  <c:v>0.6</c:v>
                </c:pt>
                <c:pt idx="71">
                  <c:v>0.57777777777777772</c:v>
                </c:pt>
                <c:pt idx="72">
                  <c:v>0.55555555555555558</c:v>
                </c:pt>
                <c:pt idx="73">
                  <c:v>0.5444444444444444</c:v>
                </c:pt>
                <c:pt idx="74">
                  <c:v>0.53333333333333333</c:v>
                </c:pt>
                <c:pt idx="75">
                  <c:v>0.51111111111111107</c:v>
                </c:pt>
                <c:pt idx="76">
                  <c:v>0.5</c:v>
                </c:pt>
                <c:pt idx="77">
                  <c:v>0.48888888888888887</c:v>
                </c:pt>
                <c:pt idx="78">
                  <c:v>0.46666666666666667</c:v>
                </c:pt>
                <c:pt idx="79">
                  <c:v>0.44444444444444442</c:v>
                </c:pt>
                <c:pt idx="80">
                  <c:v>0.43333333333333335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C7-4FFB-85A1-8D1604E74483}"/>
            </c:ext>
          </c:extLst>
        </c:ser>
        <c:ser>
          <c:idx val="6"/>
          <c:order val="6"/>
          <c:spPr>
            <a:ln cmpd="sng">
              <a:solidFill>
                <a:srgbClr val="84A7D1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curve'!$U$3:$U$83</c:f>
              <c:numCache>
                <c:formatCode>General</c:formatCode>
                <c:ptCount val="8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1.0142857142857142</c:v>
                </c:pt>
                <c:pt idx="4">
                  <c:v>1.0285714285714285</c:v>
                </c:pt>
                <c:pt idx="5">
                  <c:v>1.0285714285714285</c:v>
                </c:pt>
                <c:pt idx="6">
                  <c:v>1.0285714285714285</c:v>
                </c:pt>
                <c:pt idx="7">
                  <c:v>1.0285714285714285</c:v>
                </c:pt>
                <c:pt idx="8">
                  <c:v>1.0285714285714285</c:v>
                </c:pt>
                <c:pt idx="9">
                  <c:v>1.0285714285714285</c:v>
                </c:pt>
                <c:pt idx="10">
                  <c:v>1.0428571428571429</c:v>
                </c:pt>
                <c:pt idx="11">
                  <c:v>1.0428571428571429</c:v>
                </c:pt>
                <c:pt idx="12">
                  <c:v>1.0428571428571429</c:v>
                </c:pt>
                <c:pt idx="13">
                  <c:v>1.0428571428571429</c:v>
                </c:pt>
                <c:pt idx="14">
                  <c:v>1.0428571428571429</c:v>
                </c:pt>
                <c:pt idx="15">
                  <c:v>1.0428571428571429</c:v>
                </c:pt>
                <c:pt idx="16">
                  <c:v>1.0428571428571429</c:v>
                </c:pt>
                <c:pt idx="17">
                  <c:v>1.0428571428571429</c:v>
                </c:pt>
                <c:pt idx="18">
                  <c:v>1.0571428571428572</c:v>
                </c:pt>
                <c:pt idx="19">
                  <c:v>1.0571428571428572</c:v>
                </c:pt>
                <c:pt idx="20">
                  <c:v>1.0571428571428572</c:v>
                </c:pt>
                <c:pt idx="21">
                  <c:v>1.0571428571428572</c:v>
                </c:pt>
                <c:pt idx="22">
                  <c:v>1.0571428571428572</c:v>
                </c:pt>
                <c:pt idx="23">
                  <c:v>1.0571428571428572</c:v>
                </c:pt>
                <c:pt idx="24">
                  <c:v>1.0571428571428572</c:v>
                </c:pt>
                <c:pt idx="25">
                  <c:v>1.0571428571428572</c:v>
                </c:pt>
                <c:pt idx="26">
                  <c:v>1.0571428571428572</c:v>
                </c:pt>
                <c:pt idx="27">
                  <c:v>1.0571428571428572</c:v>
                </c:pt>
                <c:pt idx="28">
                  <c:v>1.0571428571428572</c:v>
                </c:pt>
                <c:pt idx="29">
                  <c:v>1.0571428571428572</c:v>
                </c:pt>
                <c:pt idx="30">
                  <c:v>1.0714285714285714</c:v>
                </c:pt>
                <c:pt idx="31">
                  <c:v>1.0714285714285714</c:v>
                </c:pt>
                <c:pt idx="32">
                  <c:v>1.0714285714285714</c:v>
                </c:pt>
                <c:pt idx="33">
                  <c:v>1.0714285714285714</c:v>
                </c:pt>
                <c:pt idx="34">
                  <c:v>1.0714285714285714</c:v>
                </c:pt>
                <c:pt idx="35">
                  <c:v>1.0714285714285714</c:v>
                </c:pt>
                <c:pt idx="36">
                  <c:v>1.0714285714285714</c:v>
                </c:pt>
                <c:pt idx="37">
                  <c:v>1.0714285714285714</c:v>
                </c:pt>
                <c:pt idx="38">
                  <c:v>1.0714285714285714</c:v>
                </c:pt>
                <c:pt idx="39">
                  <c:v>1.0714285714285714</c:v>
                </c:pt>
                <c:pt idx="40">
                  <c:v>1.0857142857142856</c:v>
                </c:pt>
                <c:pt idx="41">
                  <c:v>1.0857142857142856</c:v>
                </c:pt>
                <c:pt idx="42">
                  <c:v>1.0857142857142856</c:v>
                </c:pt>
                <c:pt idx="43">
                  <c:v>1.0857142857142856</c:v>
                </c:pt>
                <c:pt idx="44">
                  <c:v>0.97142857142857142</c:v>
                </c:pt>
                <c:pt idx="45">
                  <c:v>0.98571428571428577</c:v>
                </c:pt>
                <c:pt idx="46">
                  <c:v>0.8</c:v>
                </c:pt>
                <c:pt idx="47">
                  <c:v>0.81428571428571428</c:v>
                </c:pt>
                <c:pt idx="48">
                  <c:v>0.81428571428571428</c:v>
                </c:pt>
                <c:pt idx="49">
                  <c:v>0.81428571428571428</c:v>
                </c:pt>
                <c:pt idx="50">
                  <c:v>0.81428571428571428</c:v>
                </c:pt>
                <c:pt idx="51">
                  <c:v>0.81428571428571428</c:v>
                </c:pt>
                <c:pt idx="52">
                  <c:v>0.82857142857142863</c:v>
                </c:pt>
                <c:pt idx="53">
                  <c:v>0.82857142857142863</c:v>
                </c:pt>
                <c:pt idx="54">
                  <c:v>0.82857142857142863</c:v>
                </c:pt>
                <c:pt idx="55">
                  <c:v>0.82857142857142863</c:v>
                </c:pt>
                <c:pt idx="56">
                  <c:v>0.82857142857142863</c:v>
                </c:pt>
                <c:pt idx="57">
                  <c:v>0.82857142857142863</c:v>
                </c:pt>
                <c:pt idx="58">
                  <c:v>0.82857142857142863</c:v>
                </c:pt>
                <c:pt idx="59">
                  <c:v>0.82857142857142863</c:v>
                </c:pt>
                <c:pt idx="60">
                  <c:v>0.84285714285714286</c:v>
                </c:pt>
                <c:pt idx="61">
                  <c:v>0.84285714285714286</c:v>
                </c:pt>
                <c:pt idx="62">
                  <c:v>0.84285714285714286</c:v>
                </c:pt>
                <c:pt idx="63">
                  <c:v>0.84285714285714286</c:v>
                </c:pt>
                <c:pt idx="64">
                  <c:v>0.52857142857142858</c:v>
                </c:pt>
                <c:pt idx="65">
                  <c:v>0.51428571428571423</c:v>
                </c:pt>
                <c:pt idx="66">
                  <c:v>0.51428571428571423</c:v>
                </c:pt>
                <c:pt idx="67">
                  <c:v>0.51428571428571423</c:v>
                </c:pt>
                <c:pt idx="68">
                  <c:v>0.34285714285714286</c:v>
                </c:pt>
                <c:pt idx="69">
                  <c:v>0.34285714285714286</c:v>
                </c:pt>
                <c:pt idx="70">
                  <c:v>0.34285714285714286</c:v>
                </c:pt>
                <c:pt idx="71">
                  <c:v>0.34285714285714286</c:v>
                </c:pt>
                <c:pt idx="72">
                  <c:v>0.34285714285714286</c:v>
                </c:pt>
                <c:pt idx="73">
                  <c:v>0.34285714285714286</c:v>
                </c:pt>
                <c:pt idx="74">
                  <c:v>0.34285714285714286</c:v>
                </c:pt>
                <c:pt idx="75">
                  <c:v>0.34285714285714286</c:v>
                </c:pt>
                <c:pt idx="76">
                  <c:v>0.34285714285714286</c:v>
                </c:pt>
                <c:pt idx="77">
                  <c:v>0.34285714285714286</c:v>
                </c:pt>
                <c:pt idx="78">
                  <c:v>0.35714285714285715</c:v>
                </c:pt>
                <c:pt idx="79">
                  <c:v>0.35714285714285715</c:v>
                </c:pt>
                <c:pt idx="80">
                  <c:v>0.35714285714285715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C7-4FFB-85A1-8D1604E74483}"/>
            </c:ext>
          </c:extLst>
        </c:ser>
        <c:ser>
          <c:idx val="7"/>
          <c:order val="7"/>
          <c:spPr>
            <a:ln cmpd="sng">
              <a:solidFill>
                <a:srgbClr val="D38582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curve'!$X$3:$X$83</c:f>
              <c:numCache>
                <c:formatCode>General</c:formatCode>
                <c:ptCount val="8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2.032258064516129</c:v>
                </c:pt>
                <c:pt idx="12">
                  <c:v>2.032258064516129</c:v>
                </c:pt>
                <c:pt idx="13">
                  <c:v>2.032258064516129</c:v>
                </c:pt>
                <c:pt idx="14">
                  <c:v>2.032258064516129</c:v>
                </c:pt>
                <c:pt idx="15">
                  <c:v>2.064516129032258</c:v>
                </c:pt>
                <c:pt idx="16">
                  <c:v>2.064516129032258</c:v>
                </c:pt>
                <c:pt idx="17">
                  <c:v>2.064516129032258</c:v>
                </c:pt>
                <c:pt idx="18">
                  <c:v>2.096774193548387</c:v>
                </c:pt>
                <c:pt idx="19">
                  <c:v>2.096774193548387</c:v>
                </c:pt>
                <c:pt idx="20">
                  <c:v>2.096774193548387</c:v>
                </c:pt>
                <c:pt idx="21">
                  <c:v>2.096774193548387</c:v>
                </c:pt>
                <c:pt idx="22">
                  <c:v>2.096774193548387</c:v>
                </c:pt>
                <c:pt idx="23">
                  <c:v>2.096774193548387</c:v>
                </c:pt>
                <c:pt idx="24">
                  <c:v>2.096774193548387</c:v>
                </c:pt>
                <c:pt idx="25">
                  <c:v>2.096774193548387</c:v>
                </c:pt>
                <c:pt idx="26">
                  <c:v>2.096774193548387</c:v>
                </c:pt>
                <c:pt idx="27">
                  <c:v>2.096774193548387</c:v>
                </c:pt>
                <c:pt idx="28">
                  <c:v>2.096774193548387</c:v>
                </c:pt>
                <c:pt idx="29">
                  <c:v>2.096774193548387</c:v>
                </c:pt>
                <c:pt idx="30">
                  <c:v>2.096774193548387</c:v>
                </c:pt>
                <c:pt idx="31">
                  <c:v>2.096774193548387</c:v>
                </c:pt>
                <c:pt idx="32">
                  <c:v>2.096774193548387</c:v>
                </c:pt>
                <c:pt idx="33">
                  <c:v>2.096774193548387</c:v>
                </c:pt>
                <c:pt idx="34">
                  <c:v>2.096774193548387</c:v>
                </c:pt>
                <c:pt idx="35">
                  <c:v>2.096774193548387</c:v>
                </c:pt>
                <c:pt idx="36">
                  <c:v>2.096774193548387</c:v>
                </c:pt>
                <c:pt idx="37">
                  <c:v>2.129032258064516</c:v>
                </c:pt>
                <c:pt idx="38">
                  <c:v>2.129032258064516</c:v>
                </c:pt>
                <c:pt idx="39">
                  <c:v>2.129032258064516</c:v>
                </c:pt>
                <c:pt idx="40">
                  <c:v>2.129032258064516</c:v>
                </c:pt>
                <c:pt idx="41">
                  <c:v>2.129032258064516</c:v>
                </c:pt>
                <c:pt idx="42">
                  <c:v>2.129032258064516</c:v>
                </c:pt>
                <c:pt idx="43">
                  <c:v>2.129032258064516</c:v>
                </c:pt>
                <c:pt idx="44">
                  <c:v>2.129032258064516</c:v>
                </c:pt>
                <c:pt idx="45">
                  <c:v>2.129032258064516</c:v>
                </c:pt>
                <c:pt idx="46">
                  <c:v>2.129032258064516</c:v>
                </c:pt>
                <c:pt idx="47">
                  <c:v>2.129032258064516</c:v>
                </c:pt>
                <c:pt idx="48">
                  <c:v>2.129032258064516</c:v>
                </c:pt>
                <c:pt idx="49">
                  <c:v>2.129032258064516</c:v>
                </c:pt>
                <c:pt idx="50">
                  <c:v>2.161290322580645</c:v>
                </c:pt>
                <c:pt idx="51">
                  <c:v>2.161290322580645</c:v>
                </c:pt>
                <c:pt idx="52">
                  <c:v>2.161290322580645</c:v>
                </c:pt>
                <c:pt idx="53">
                  <c:v>2.161290322580645</c:v>
                </c:pt>
                <c:pt idx="54">
                  <c:v>2.161290322580645</c:v>
                </c:pt>
                <c:pt idx="55">
                  <c:v>2.161290322580645</c:v>
                </c:pt>
                <c:pt idx="56">
                  <c:v>2.193548387096774</c:v>
                </c:pt>
                <c:pt idx="57">
                  <c:v>2.193548387096774</c:v>
                </c:pt>
                <c:pt idx="58">
                  <c:v>2.193548387096774</c:v>
                </c:pt>
                <c:pt idx="59">
                  <c:v>2.193548387096774</c:v>
                </c:pt>
                <c:pt idx="60">
                  <c:v>2.193548387096774</c:v>
                </c:pt>
                <c:pt idx="61">
                  <c:v>2.193548387096774</c:v>
                </c:pt>
                <c:pt idx="62">
                  <c:v>2.225806451612903</c:v>
                </c:pt>
                <c:pt idx="63">
                  <c:v>2.225806451612903</c:v>
                </c:pt>
                <c:pt idx="64">
                  <c:v>2.225806451612903</c:v>
                </c:pt>
                <c:pt idx="65">
                  <c:v>2.225806451612903</c:v>
                </c:pt>
                <c:pt idx="66">
                  <c:v>2.225806451612903</c:v>
                </c:pt>
                <c:pt idx="67">
                  <c:v>2.225806451612903</c:v>
                </c:pt>
                <c:pt idx="68">
                  <c:v>1.935483870967742</c:v>
                </c:pt>
                <c:pt idx="69">
                  <c:v>1.8387096774193548</c:v>
                </c:pt>
                <c:pt idx="70">
                  <c:v>1.7096774193548387</c:v>
                </c:pt>
                <c:pt idx="71">
                  <c:v>1.6129032258064515</c:v>
                </c:pt>
                <c:pt idx="72">
                  <c:v>1.5161290322580645</c:v>
                </c:pt>
                <c:pt idx="73">
                  <c:v>0.70967741935483875</c:v>
                </c:pt>
                <c:pt idx="74">
                  <c:v>0.70967741935483875</c:v>
                </c:pt>
                <c:pt idx="75">
                  <c:v>0.70967741935483875</c:v>
                </c:pt>
                <c:pt idx="76">
                  <c:v>0.70967741935483875</c:v>
                </c:pt>
                <c:pt idx="77">
                  <c:v>0.70967741935483875</c:v>
                </c:pt>
                <c:pt idx="78">
                  <c:v>0.74193548387096775</c:v>
                </c:pt>
                <c:pt idx="79">
                  <c:v>0.74193548387096775</c:v>
                </c:pt>
                <c:pt idx="80">
                  <c:v>0.74193548387096775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C7-4FFB-85A1-8D1604E7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514382"/>
        <c:axId val="657031930"/>
      </c:lineChart>
      <c:catAx>
        <c:axId val="1845143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SoC</a:t>
                </a:r>
              </a:p>
            </c:rich>
          </c:tx>
          <c:layout>
            <c:manualLayout>
              <c:xMode val="edge"/>
              <c:yMode val="edge"/>
              <c:x val="0.8735477854186432"/>
              <c:y val="0.8851404129045595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657031930"/>
        <c:crosses val="autoZero"/>
        <c:auto val="1"/>
        <c:lblAlgn val="ctr"/>
        <c:lblOffset val="100"/>
        <c:noMultiLvlLbl val="1"/>
      </c:catAx>
      <c:valAx>
        <c:axId val="6570319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4.1043682204632073E-2"/>
              <c:y val="3.51825275439077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8451438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cs-CZ" b="1" i="0">
                <a:solidFill>
                  <a:srgbClr val="757575"/>
                </a:solidFill>
                <a:latin typeface="+mn-lt"/>
              </a:rPr>
              <a:t>Charging rate in distance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'Charging curve'!$B$1:$D$1</c:f>
              <c:strCache>
                <c:ptCount val="1"/>
                <c:pt idx="0">
                  <c:v>Taycan 93 kWh</c:v>
                </c:pt>
              </c:strCache>
            </c:strRef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curve'!$D$3:$D$83</c:f>
              <c:numCache>
                <c:formatCode>General</c:formatCode>
                <c:ptCount val="81"/>
                <c:pt idx="0">
                  <c:v>1344.0860215053763</c:v>
                </c:pt>
                <c:pt idx="1">
                  <c:v>1354.8387096774193</c:v>
                </c:pt>
                <c:pt idx="2">
                  <c:v>1354.8387096774193</c:v>
                </c:pt>
                <c:pt idx="3">
                  <c:v>1360.2150537634409</c:v>
                </c:pt>
                <c:pt idx="4">
                  <c:v>1365.5913978494623</c:v>
                </c:pt>
                <c:pt idx="5">
                  <c:v>1365.5913978494623</c:v>
                </c:pt>
                <c:pt idx="6">
                  <c:v>1370.9677419354839</c:v>
                </c:pt>
                <c:pt idx="7">
                  <c:v>1376.3440860215053</c:v>
                </c:pt>
                <c:pt idx="8">
                  <c:v>1376.3440860215053</c:v>
                </c:pt>
                <c:pt idx="9">
                  <c:v>1381.7204301075269</c:v>
                </c:pt>
                <c:pt idx="10">
                  <c:v>1392.4731182795699</c:v>
                </c:pt>
                <c:pt idx="11">
                  <c:v>1392.4731182795699</c:v>
                </c:pt>
                <c:pt idx="12">
                  <c:v>1397.8494623655913</c:v>
                </c:pt>
                <c:pt idx="13">
                  <c:v>1397.8494623655913</c:v>
                </c:pt>
                <c:pt idx="14">
                  <c:v>1397.8494623655913</c:v>
                </c:pt>
                <c:pt idx="15">
                  <c:v>1403.2258064516129</c:v>
                </c:pt>
                <c:pt idx="16">
                  <c:v>1403.2258064516129</c:v>
                </c:pt>
                <c:pt idx="17">
                  <c:v>1354.8387096774193</c:v>
                </c:pt>
                <c:pt idx="18">
                  <c:v>1354.8387096774193</c:v>
                </c:pt>
                <c:pt idx="19">
                  <c:v>1354.8387096774193</c:v>
                </c:pt>
                <c:pt idx="20">
                  <c:v>1075.2688172043011</c:v>
                </c:pt>
                <c:pt idx="21">
                  <c:v>1075.2688172043011</c:v>
                </c:pt>
                <c:pt idx="22">
                  <c:v>1075.2688172043011</c:v>
                </c:pt>
                <c:pt idx="23">
                  <c:v>1075.2688172043011</c:v>
                </c:pt>
                <c:pt idx="24">
                  <c:v>1075.2688172043011</c:v>
                </c:pt>
                <c:pt idx="25">
                  <c:v>1075.2688172043011</c:v>
                </c:pt>
                <c:pt idx="26">
                  <c:v>1080.6451612903227</c:v>
                </c:pt>
                <c:pt idx="27">
                  <c:v>806.45161290322585</c:v>
                </c:pt>
                <c:pt idx="28">
                  <c:v>811.82795698924735</c:v>
                </c:pt>
                <c:pt idx="29">
                  <c:v>806.45161290322585</c:v>
                </c:pt>
                <c:pt idx="30">
                  <c:v>806.45161290322585</c:v>
                </c:pt>
                <c:pt idx="31">
                  <c:v>811.82795698924735</c:v>
                </c:pt>
                <c:pt idx="32">
                  <c:v>811.82795698924735</c:v>
                </c:pt>
                <c:pt idx="33">
                  <c:v>811.82795698924735</c:v>
                </c:pt>
                <c:pt idx="34">
                  <c:v>811.82795698924735</c:v>
                </c:pt>
                <c:pt idx="35">
                  <c:v>817.20430107526886</c:v>
                </c:pt>
                <c:pt idx="36">
                  <c:v>817.20430107526886</c:v>
                </c:pt>
                <c:pt idx="37">
                  <c:v>817.20430107526886</c:v>
                </c:pt>
                <c:pt idx="38">
                  <c:v>817.20430107526886</c:v>
                </c:pt>
                <c:pt idx="39">
                  <c:v>822.58064516129036</c:v>
                </c:pt>
                <c:pt idx="40">
                  <c:v>822.58064516129036</c:v>
                </c:pt>
                <c:pt idx="41">
                  <c:v>822.58064516129036</c:v>
                </c:pt>
                <c:pt idx="42">
                  <c:v>822.58064516129036</c:v>
                </c:pt>
                <c:pt idx="43">
                  <c:v>822.58064516129036</c:v>
                </c:pt>
                <c:pt idx="44">
                  <c:v>827.95698924731187</c:v>
                </c:pt>
                <c:pt idx="45">
                  <c:v>827.95698924731187</c:v>
                </c:pt>
                <c:pt idx="46">
                  <c:v>833.33333333333337</c:v>
                </c:pt>
                <c:pt idx="47">
                  <c:v>833.33333333333337</c:v>
                </c:pt>
                <c:pt idx="48">
                  <c:v>833.33333333333337</c:v>
                </c:pt>
                <c:pt idx="49">
                  <c:v>833.33333333333337</c:v>
                </c:pt>
                <c:pt idx="50">
                  <c:v>833.33333333333337</c:v>
                </c:pt>
                <c:pt idx="51">
                  <c:v>838.70967741935488</c:v>
                </c:pt>
                <c:pt idx="52">
                  <c:v>844.08602150537638</c:v>
                </c:pt>
                <c:pt idx="53">
                  <c:v>844.08602150537638</c:v>
                </c:pt>
                <c:pt idx="54">
                  <c:v>844.08602150537638</c:v>
                </c:pt>
                <c:pt idx="55">
                  <c:v>844.08602150537638</c:v>
                </c:pt>
                <c:pt idx="56">
                  <c:v>844.08602150537638</c:v>
                </c:pt>
                <c:pt idx="57">
                  <c:v>844.08602150537638</c:v>
                </c:pt>
                <c:pt idx="58">
                  <c:v>849.46236559139788</c:v>
                </c:pt>
                <c:pt idx="59">
                  <c:v>854.83870967741939</c:v>
                </c:pt>
                <c:pt idx="60">
                  <c:v>854.83870967741939</c:v>
                </c:pt>
                <c:pt idx="61">
                  <c:v>806.45161290322585</c:v>
                </c:pt>
                <c:pt idx="62">
                  <c:v>806.45161290322585</c:v>
                </c:pt>
                <c:pt idx="63">
                  <c:v>634.4086021505376</c:v>
                </c:pt>
                <c:pt idx="64">
                  <c:v>634.4086021505376</c:v>
                </c:pt>
                <c:pt idx="65">
                  <c:v>639.78494623655911</c:v>
                </c:pt>
                <c:pt idx="66">
                  <c:v>634.4086021505376</c:v>
                </c:pt>
                <c:pt idx="67">
                  <c:v>639.78494623655911</c:v>
                </c:pt>
                <c:pt idx="68">
                  <c:v>634.4086021505376</c:v>
                </c:pt>
                <c:pt idx="69">
                  <c:v>451.61290322580646</c:v>
                </c:pt>
                <c:pt idx="70">
                  <c:v>446.23655913978496</c:v>
                </c:pt>
                <c:pt idx="71">
                  <c:v>413.97849462365593</c:v>
                </c:pt>
                <c:pt idx="72">
                  <c:v>354.83870967741933</c:v>
                </c:pt>
                <c:pt idx="73">
                  <c:v>295.69892473118279</c:v>
                </c:pt>
                <c:pt idx="74">
                  <c:v>252.68817204301075</c:v>
                </c:pt>
                <c:pt idx="75">
                  <c:v>209.67741935483872</c:v>
                </c:pt>
                <c:pt idx="76">
                  <c:v>182.7956989247312</c:v>
                </c:pt>
                <c:pt idx="77">
                  <c:v>172.04301075268816</c:v>
                </c:pt>
                <c:pt idx="78">
                  <c:v>225.80645161290323</c:v>
                </c:pt>
                <c:pt idx="79">
                  <c:v>268.81720430107526</c:v>
                </c:pt>
                <c:pt idx="80">
                  <c:v>274.19354838709677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8-4FEB-80C6-4AE48C002AF5}"/>
            </c:ext>
          </c:extLst>
        </c:ser>
        <c:ser>
          <c:idx val="1"/>
          <c:order val="1"/>
          <c:tx>
            <c:strRef>
              <c:f>'Charging curve'!$E$1:$G$1</c:f>
              <c:strCache>
                <c:ptCount val="1"/>
                <c:pt idx="0">
                  <c:v>Model 3 80 kWh</c:v>
                </c:pt>
              </c:strCache>
            </c:strRef>
          </c:tx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curve'!$G$3:$G$83</c:f>
              <c:numCache>
                <c:formatCode>General</c:formatCode>
                <c:ptCount val="81"/>
                <c:pt idx="0">
                  <c:v>1879.6992481203006</c:v>
                </c:pt>
                <c:pt idx="1">
                  <c:v>1879.6992481203006</c:v>
                </c:pt>
                <c:pt idx="2">
                  <c:v>1879.6992481203006</c:v>
                </c:pt>
                <c:pt idx="3">
                  <c:v>1879.6992481203006</c:v>
                </c:pt>
                <c:pt idx="4">
                  <c:v>1879.6992481203006</c:v>
                </c:pt>
                <c:pt idx="5">
                  <c:v>1879.6992481203006</c:v>
                </c:pt>
                <c:pt idx="6">
                  <c:v>1879.6992481203006</c:v>
                </c:pt>
                <c:pt idx="7">
                  <c:v>1879.6992481203006</c:v>
                </c:pt>
                <c:pt idx="8">
                  <c:v>1879.6992481203006</c:v>
                </c:pt>
                <c:pt idx="9">
                  <c:v>1879.6992481203006</c:v>
                </c:pt>
                <c:pt idx="10">
                  <c:v>1879.6992481203006</c:v>
                </c:pt>
                <c:pt idx="11">
                  <c:v>1872.1804511278194</c:v>
                </c:pt>
                <c:pt idx="12">
                  <c:v>1857.1428571428571</c:v>
                </c:pt>
                <c:pt idx="13">
                  <c:v>1849.624060150376</c:v>
                </c:pt>
                <c:pt idx="14">
                  <c:v>1827.0676691729323</c:v>
                </c:pt>
                <c:pt idx="15">
                  <c:v>1789.4736842105262</c:v>
                </c:pt>
                <c:pt idx="16">
                  <c:v>1774.4360902255637</c:v>
                </c:pt>
                <c:pt idx="17">
                  <c:v>1751.8796992481202</c:v>
                </c:pt>
                <c:pt idx="18">
                  <c:v>1729.3233082706765</c:v>
                </c:pt>
                <c:pt idx="19">
                  <c:v>1699.2481203007517</c:v>
                </c:pt>
                <c:pt idx="20">
                  <c:v>1676.6917293233082</c:v>
                </c:pt>
                <c:pt idx="21">
                  <c:v>1639.0977443609022</c:v>
                </c:pt>
                <c:pt idx="22">
                  <c:v>1609.0225563909773</c:v>
                </c:pt>
                <c:pt idx="23">
                  <c:v>1586.4661654135336</c:v>
                </c:pt>
                <c:pt idx="24">
                  <c:v>1556.390977443609</c:v>
                </c:pt>
                <c:pt idx="25">
                  <c:v>1526.3157894736842</c:v>
                </c:pt>
                <c:pt idx="26">
                  <c:v>1488.7218045112782</c:v>
                </c:pt>
                <c:pt idx="27">
                  <c:v>1466.1654135338345</c:v>
                </c:pt>
                <c:pt idx="28">
                  <c:v>1443.609022556391</c:v>
                </c:pt>
                <c:pt idx="29">
                  <c:v>1398.4962406015036</c:v>
                </c:pt>
                <c:pt idx="30">
                  <c:v>1375.9398496240601</c:v>
                </c:pt>
                <c:pt idx="31">
                  <c:v>1338.3458646616541</c:v>
                </c:pt>
                <c:pt idx="32">
                  <c:v>1300.7518796992481</c:v>
                </c:pt>
                <c:pt idx="33">
                  <c:v>1293.2330827067669</c:v>
                </c:pt>
                <c:pt idx="34">
                  <c:v>1255.6390977443609</c:v>
                </c:pt>
                <c:pt idx="35">
                  <c:v>1225.5639097744361</c:v>
                </c:pt>
                <c:pt idx="36">
                  <c:v>1195.4887218045112</c:v>
                </c:pt>
                <c:pt idx="37">
                  <c:v>1165.4135338345864</c:v>
                </c:pt>
                <c:pt idx="38">
                  <c:v>1142.8571428571429</c:v>
                </c:pt>
                <c:pt idx="39">
                  <c:v>1112.781954887218</c:v>
                </c:pt>
                <c:pt idx="40">
                  <c:v>1082.7067669172932</c:v>
                </c:pt>
                <c:pt idx="41">
                  <c:v>1067.6691729323309</c:v>
                </c:pt>
                <c:pt idx="42">
                  <c:v>1045.1127819548872</c:v>
                </c:pt>
                <c:pt idx="43">
                  <c:v>1037.593984962406</c:v>
                </c:pt>
                <c:pt idx="44">
                  <c:v>992.48120300751873</c:v>
                </c:pt>
                <c:pt idx="45">
                  <c:v>962.40601503759399</c:v>
                </c:pt>
                <c:pt idx="46">
                  <c:v>932.33082706766913</c:v>
                </c:pt>
                <c:pt idx="47">
                  <c:v>902.25563909774428</c:v>
                </c:pt>
                <c:pt idx="48">
                  <c:v>857.14285714285711</c:v>
                </c:pt>
                <c:pt idx="49">
                  <c:v>812.03007518796983</c:v>
                </c:pt>
                <c:pt idx="50">
                  <c:v>819.5488721804511</c:v>
                </c:pt>
                <c:pt idx="51">
                  <c:v>812.03007518796983</c:v>
                </c:pt>
                <c:pt idx="52">
                  <c:v>796.99248120300751</c:v>
                </c:pt>
                <c:pt idx="53">
                  <c:v>789.47368421052624</c:v>
                </c:pt>
                <c:pt idx="54">
                  <c:v>781.95488721804509</c:v>
                </c:pt>
                <c:pt idx="55">
                  <c:v>751.87969924812023</c:v>
                </c:pt>
                <c:pt idx="56">
                  <c:v>744.36090225563908</c:v>
                </c:pt>
                <c:pt idx="57">
                  <c:v>721.80451127819549</c:v>
                </c:pt>
                <c:pt idx="58">
                  <c:v>706.76691729323306</c:v>
                </c:pt>
                <c:pt idx="59">
                  <c:v>684.21052631578948</c:v>
                </c:pt>
                <c:pt idx="60">
                  <c:v>669.17293233082705</c:v>
                </c:pt>
                <c:pt idx="61">
                  <c:v>646.61654135338347</c:v>
                </c:pt>
                <c:pt idx="62">
                  <c:v>631.57894736842104</c:v>
                </c:pt>
                <c:pt idx="63">
                  <c:v>609.02255639097746</c:v>
                </c:pt>
                <c:pt idx="64">
                  <c:v>571.42857142857144</c:v>
                </c:pt>
                <c:pt idx="65">
                  <c:v>563.90977443609017</c:v>
                </c:pt>
                <c:pt idx="66">
                  <c:v>533.83458646616543</c:v>
                </c:pt>
                <c:pt idx="67">
                  <c:v>511.27819548872179</c:v>
                </c:pt>
                <c:pt idx="68">
                  <c:v>481.20300751879699</c:v>
                </c:pt>
                <c:pt idx="69">
                  <c:v>458.64661654135335</c:v>
                </c:pt>
                <c:pt idx="70">
                  <c:v>436.09022556390977</c:v>
                </c:pt>
                <c:pt idx="71">
                  <c:v>406.01503759398491</c:v>
                </c:pt>
                <c:pt idx="72">
                  <c:v>406.01503759398491</c:v>
                </c:pt>
                <c:pt idx="73">
                  <c:v>368.4210526315789</c:v>
                </c:pt>
                <c:pt idx="74">
                  <c:v>360.90225563909775</c:v>
                </c:pt>
                <c:pt idx="75">
                  <c:v>323.30827067669173</c:v>
                </c:pt>
                <c:pt idx="76">
                  <c:v>308.27067669172931</c:v>
                </c:pt>
                <c:pt idx="77">
                  <c:v>293.23308270676688</c:v>
                </c:pt>
                <c:pt idx="78">
                  <c:v>285.71428571428572</c:v>
                </c:pt>
                <c:pt idx="79">
                  <c:v>278.19548872180451</c:v>
                </c:pt>
                <c:pt idx="80">
                  <c:v>270.6766917293233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8-4FEB-80C6-4AE48C002AF5}"/>
            </c:ext>
          </c:extLst>
        </c:ser>
        <c:ser>
          <c:idx val="2"/>
          <c:order val="2"/>
          <c:tx>
            <c:strRef>
              <c:f>'Charging curve'!$H$1:$J$1</c:f>
              <c:strCache>
                <c:ptCount val="1"/>
                <c:pt idx="0">
                  <c:v>Model S 100 kWh</c:v>
                </c:pt>
              </c:strCache>
            </c:strRef>
          </c:tx>
          <c:spPr>
            <a:ln cmpd="sng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curve'!$J$3:$J$83</c:f>
              <c:numCache>
                <c:formatCode>General</c:formatCode>
                <c:ptCount val="81"/>
                <c:pt idx="0">
                  <c:v>1666.6666666666667</c:v>
                </c:pt>
                <c:pt idx="1">
                  <c:v>1666.6666666666667</c:v>
                </c:pt>
                <c:pt idx="2">
                  <c:v>1666.6666666666667</c:v>
                </c:pt>
                <c:pt idx="3">
                  <c:v>1666.6666666666667</c:v>
                </c:pt>
                <c:pt idx="4">
                  <c:v>1666.6666666666667</c:v>
                </c:pt>
                <c:pt idx="5">
                  <c:v>1666.6666666666667</c:v>
                </c:pt>
                <c:pt idx="6">
                  <c:v>1666.6666666666667</c:v>
                </c:pt>
                <c:pt idx="7">
                  <c:v>1666.6666666666667</c:v>
                </c:pt>
                <c:pt idx="8">
                  <c:v>1666.6666666666667</c:v>
                </c:pt>
                <c:pt idx="9">
                  <c:v>1666.6666666666667</c:v>
                </c:pt>
                <c:pt idx="10">
                  <c:v>1666.6666666666667</c:v>
                </c:pt>
                <c:pt idx="11">
                  <c:v>1666.6666666666667</c:v>
                </c:pt>
                <c:pt idx="12">
                  <c:v>1666.6666666666667</c:v>
                </c:pt>
                <c:pt idx="13">
                  <c:v>1666.6666666666667</c:v>
                </c:pt>
                <c:pt idx="14">
                  <c:v>1666.6666666666667</c:v>
                </c:pt>
                <c:pt idx="15">
                  <c:v>1666.6666666666667</c:v>
                </c:pt>
                <c:pt idx="16">
                  <c:v>1666.6666666666667</c:v>
                </c:pt>
                <c:pt idx="17">
                  <c:v>1666.6666666666667</c:v>
                </c:pt>
                <c:pt idx="18">
                  <c:v>1666.6666666666667</c:v>
                </c:pt>
                <c:pt idx="19">
                  <c:v>1666.6666666666667</c:v>
                </c:pt>
                <c:pt idx="20">
                  <c:v>1666.6666666666667</c:v>
                </c:pt>
                <c:pt idx="21">
                  <c:v>1666.6666666666667</c:v>
                </c:pt>
                <c:pt idx="22">
                  <c:v>1666.6666666666667</c:v>
                </c:pt>
                <c:pt idx="23">
                  <c:v>1666.6666666666667</c:v>
                </c:pt>
                <c:pt idx="24">
                  <c:v>1660</c:v>
                </c:pt>
                <c:pt idx="25">
                  <c:v>1653.3333333333335</c:v>
                </c:pt>
                <c:pt idx="26">
                  <c:v>1586.6666666666667</c:v>
                </c:pt>
                <c:pt idx="27">
                  <c:v>1533.3333333333335</c:v>
                </c:pt>
                <c:pt idx="28">
                  <c:v>1466.6666666666667</c:v>
                </c:pt>
                <c:pt idx="29">
                  <c:v>1440</c:v>
                </c:pt>
                <c:pt idx="30">
                  <c:v>1400</c:v>
                </c:pt>
                <c:pt idx="31">
                  <c:v>1386.6666666666667</c:v>
                </c:pt>
                <c:pt idx="32">
                  <c:v>1360</c:v>
                </c:pt>
                <c:pt idx="33">
                  <c:v>1346.6666666666667</c:v>
                </c:pt>
                <c:pt idx="34">
                  <c:v>1320</c:v>
                </c:pt>
                <c:pt idx="35">
                  <c:v>1280</c:v>
                </c:pt>
                <c:pt idx="36">
                  <c:v>1226.6666666666667</c:v>
                </c:pt>
                <c:pt idx="37">
                  <c:v>1186.6666666666667</c:v>
                </c:pt>
                <c:pt idx="38">
                  <c:v>1146.6666666666667</c:v>
                </c:pt>
                <c:pt idx="39">
                  <c:v>1120</c:v>
                </c:pt>
                <c:pt idx="40">
                  <c:v>1080</c:v>
                </c:pt>
                <c:pt idx="41">
                  <c:v>1053.3333333333335</c:v>
                </c:pt>
                <c:pt idx="42">
                  <c:v>1013.3333333333334</c:v>
                </c:pt>
                <c:pt idx="43">
                  <c:v>1000</c:v>
                </c:pt>
                <c:pt idx="44">
                  <c:v>973.33333333333337</c:v>
                </c:pt>
                <c:pt idx="45">
                  <c:v>946.66666666666674</c:v>
                </c:pt>
                <c:pt idx="46">
                  <c:v>926.66666666666674</c:v>
                </c:pt>
                <c:pt idx="47">
                  <c:v>906.66666666666674</c:v>
                </c:pt>
                <c:pt idx="48">
                  <c:v>880</c:v>
                </c:pt>
                <c:pt idx="49">
                  <c:v>866.66666666666674</c:v>
                </c:pt>
                <c:pt idx="50">
                  <c:v>846.66666666666674</c:v>
                </c:pt>
                <c:pt idx="51">
                  <c:v>820</c:v>
                </c:pt>
                <c:pt idx="52">
                  <c:v>800</c:v>
                </c:pt>
                <c:pt idx="53">
                  <c:v>780</c:v>
                </c:pt>
                <c:pt idx="54">
                  <c:v>760</c:v>
                </c:pt>
                <c:pt idx="55">
                  <c:v>746.66666666666674</c:v>
                </c:pt>
                <c:pt idx="56">
                  <c:v>720</c:v>
                </c:pt>
                <c:pt idx="57">
                  <c:v>706.66666666666674</c:v>
                </c:pt>
                <c:pt idx="58">
                  <c:v>693.33333333333337</c:v>
                </c:pt>
                <c:pt idx="59">
                  <c:v>673.33333333333337</c:v>
                </c:pt>
                <c:pt idx="60">
                  <c:v>653.33333333333337</c:v>
                </c:pt>
                <c:pt idx="61">
                  <c:v>640</c:v>
                </c:pt>
                <c:pt idx="62">
                  <c:v>626.66666666666674</c:v>
                </c:pt>
                <c:pt idx="63">
                  <c:v>606.66666666666674</c:v>
                </c:pt>
                <c:pt idx="64">
                  <c:v>593.33333333333337</c:v>
                </c:pt>
                <c:pt idx="65">
                  <c:v>573.33333333333337</c:v>
                </c:pt>
                <c:pt idx="66">
                  <c:v>546.66666666666674</c:v>
                </c:pt>
                <c:pt idx="67">
                  <c:v>533.33333333333337</c:v>
                </c:pt>
                <c:pt idx="68">
                  <c:v>513.33333333333337</c:v>
                </c:pt>
                <c:pt idx="69">
                  <c:v>500</c:v>
                </c:pt>
                <c:pt idx="70">
                  <c:v>480</c:v>
                </c:pt>
                <c:pt idx="71">
                  <c:v>466.66666666666669</c:v>
                </c:pt>
                <c:pt idx="72">
                  <c:v>453.33333333333337</c:v>
                </c:pt>
                <c:pt idx="73">
                  <c:v>440</c:v>
                </c:pt>
                <c:pt idx="74">
                  <c:v>420</c:v>
                </c:pt>
                <c:pt idx="75">
                  <c:v>406.66666666666669</c:v>
                </c:pt>
                <c:pt idx="76">
                  <c:v>393.33333333333337</c:v>
                </c:pt>
                <c:pt idx="77">
                  <c:v>373.33333333333337</c:v>
                </c:pt>
                <c:pt idx="78">
                  <c:v>366.66666666666669</c:v>
                </c:pt>
                <c:pt idx="79">
                  <c:v>360</c:v>
                </c:pt>
                <c:pt idx="80">
                  <c:v>346.66666666666669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D8-4FEB-80C6-4AE48C002AF5}"/>
            </c:ext>
          </c:extLst>
        </c:ser>
        <c:ser>
          <c:idx val="3"/>
          <c:order val="3"/>
          <c:spPr>
            <a:ln cmpd="sng">
              <a:solidFill>
                <a:srgbClr val="8064A2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curve'!$M$3:$M$83</c:f>
              <c:numCache>
                <c:formatCode>General</c:formatCode>
                <c:ptCount val="81"/>
                <c:pt idx="0">
                  <c:v>617.77777777777771</c:v>
                </c:pt>
                <c:pt idx="1">
                  <c:v>622.22222222222217</c:v>
                </c:pt>
                <c:pt idx="2">
                  <c:v>622.22222222222217</c:v>
                </c:pt>
                <c:pt idx="3">
                  <c:v>622.22222222222217</c:v>
                </c:pt>
                <c:pt idx="4">
                  <c:v>622.22222222222217</c:v>
                </c:pt>
                <c:pt idx="5">
                  <c:v>622.22222222222217</c:v>
                </c:pt>
                <c:pt idx="6">
                  <c:v>622.22222222222217</c:v>
                </c:pt>
                <c:pt idx="7">
                  <c:v>622.22222222222217</c:v>
                </c:pt>
                <c:pt idx="8">
                  <c:v>626.66666666666663</c:v>
                </c:pt>
                <c:pt idx="9">
                  <c:v>626.66666666666663</c:v>
                </c:pt>
                <c:pt idx="10">
                  <c:v>626.66666666666663</c:v>
                </c:pt>
                <c:pt idx="11">
                  <c:v>626.66666666666663</c:v>
                </c:pt>
                <c:pt idx="12">
                  <c:v>626.66666666666663</c:v>
                </c:pt>
                <c:pt idx="13">
                  <c:v>626.66666666666663</c:v>
                </c:pt>
                <c:pt idx="14">
                  <c:v>626.66666666666663</c:v>
                </c:pt>
                <c:pt idx="15">
                  <c:v>626.66666666666663</c:v>
                </c:pt>
                <c:pt idx="16">
                  <c:v>626.66666666666663</c:v>
                </c:pt>
                <c:pt idx="17">
                  <c:v>626.66666666666663</c:v>
                </c:pt>
                <c:pt idx="18">
                  <c:v>622.22222222222217</c:v>
                </c:pt>
                <c:pt idx="19">
                  <c:v>622.22222222222217</c:v>
                </c:pt>
                <c:pt idx="20">
                  <c:v>626.66666666666663</c:v>
                </c:pt>
                <c:pt idx="21">
                  <c:v>626.66666666666663</c:v>
                </c:pt>
                <c:pt idx="22">
                  <c:v>626.66666666666663</c:v>
                </c:pt>
                <c:pt idx="23">
                  <c:v>631.11111111111109</c:v>
                </c:pt>
                <c:pt idx="24">
                  <c:v>631.11111111111109</c:v>
                </c:pt>
                <c:pt idx="25">
                  <c:v>631.11111111111109</c:v>
                </c:pt>
                <c:pt idx="26">
                  <c:v>631.11111111111109</c:v>
                </c:pt>
                <c:pt idx="27">
                  <c:v>631.11111111111109</c:v>
                </c:pt>
                <c:pt idx="28">
                  <c:v>631.11111111111109</c:v>
                </c:pt>
                <c:pt idx="29">
                  <c:v>631.11111111111109</c:v>
                </c:pt>
                <c:pt idx="30">
                  <c:v>631.11111111111109</c:v>
                </c:pt>
                <c:pt idx="31">
                  <c:v>631.11111111111109</c:v>
                </c:pt>
                <c:pt idx="32">
                  <c:v>631.11111111111109</c:v>
                </c:pt>
                <c:pt idx="33">
                  <c:v>635.55555555555554</c:v>
                </c:pt>
                <c:pt idx="34">
                  <c:v>635.55555555555554</c:v>
                </c:pt>
                <c:pt idx="35">
                  <c:v>635.55555555555554</c:v>
                </c:pt>
                <c:pt idx="36">
                  <c:v>635.55555555555554</c:v>
                </c:pt>
                <c:pt idx="37">
                  <c:v>635.55555555555554</c:v>
                </c:pt>
                <c:pt idx="38">
                  <c:v>635.55555555555554</c:v>
                </c:pt>
                <c:pt idx="39">
                  <c:v>635.55555555555554</c:v>
                </c:pt>
                <c:pt idx="40">
                  <c:v>635.55555555555554</c:v>
                </c:pt>
                <c:pt idx="41">
                  <c:v>640</c:v>
                </c:pt>
                <c:pt idx="42">
                  <c:v>640</c:v>
                </c:pt>
                <c:pt idx="43">
                  <c:v>640</c:v>
                </c:pt>
                <c:pt idx="44">
                  <c:v>640</c:v>
                </c:pt>
                <c:pt idx="45">
                  <c:v>640</c:v>
                </c:pt>
                <c:pt idx="46">
                  <c:v>640</c:v>
                </c:pt>
                <c:pt idx="47">
                  <c:v>644.44444444444446</c:v>
                </c:pt>
                <c:pt idx="48">
                  <c:v>644.44444444444446</c:v>
                </c:pt>
                <c:pt idx="49">
                  <c:v>644.44444444444446</c:v>
                </c:pt>
                <c:pt idx="50">
                  <c:v>644.44444444444446</c:v>
                </c:pt>
                <c:pt idx="51">
                  <c:v>644.44444444444446</c:v>
                </c:pt>
                <c:pt idx="52">
                  <c:v>644.44444444444446</c:v>
                </c:pt>
                <c:pt idx="53">
                  <c:v>648.88888888888891</c:v>
                </c:pt>
                <c:pt idx="54">
                  <c:v>648.88888888888891</c:v>
                </c:pt>
                <c:pt idx="55">
                  <c:v>653.33333333333337</c:v>
                </c:pt>
                <c:pt idx="56">
                  <c:v>653.33333333333337</c:v>
                </c:pt>
                <c:pt idx="57">
                  <c:v>653.33333333333337</c:v>
                </c:pt>
                <c:pt idx="58">
                  <c:v>657.77777777777771</c:v>
                </c:pt>
                <c:pt idx="59">
                  <c:v>657.77777777777771</c:v>
                </c:pt>
                <c:pt idx="60">
                  <c:v>640</c:v>
                </c:pt>
                <c:pt idx="61">
                  <c:v>604.44444444444446</c:v>
                </c:pt>
                <c:pt idx="62">
                  <c:v>604.44444444444446</c:v>
                </c:pt>
                <c:pt idx="63">
                  <c:v>604.44444444444446</c:v>
                </c:pt>
                <c:pt idx="64">
                  <c:v>608.88888888888891</c:v>
                </c:pt>
                <c:pt idx="65">
                  <c:v>608.88888888888891</c:v>
                </c:pt>
                <c:pt idx="66">
                  <c:v>600</c:v>
                </c:pt>
                <c:pt idx="67">
                  <c:v>582.22222222222217</c:v>
                </c:pt>
                <c:pt idx="68">
                  <c:v>595.55555555555554</c:v>
                </c:pt>
                <c:pt idx="69">
                  <c:v>600</c:v>
                </c:pt>
                <c:pt idx="70">
                  <c:v>555.55555555555554</c:v>
                </c:pt>
                <c:pt idx="71">
                  <c:v>475.55555555555554</c:v>
                </c:pt>
                <c:pt idx="72">
                  <c:v>435.55555555555554</c:v>
                </c:pt>
                <c:pt idx="73">
                  <c:v>422.22222222222223</c:v>
                </c:pt>
                <c:pt idx="74">
                  <c:v>413.33333333333331</c:v>
                </c:pt>
                <c:pt idx="75">
                  <c:v>408.88888888888886</c:v>
                </c:pt>
                <c:pt idx="76">
                  <c:v>395.55555555555554</c:v>
                </c:pt>
                <c:pt idx="77">
                  <c:v>382.22222222222223</c:v>
                </c:pt>
                <c:pt idx="78">
                  <c:v>373.33333333333331</c:v>
                </c:pt>
                <c:pt idx="79">
                  <c:v>364.44444444444446</c:v>
                </c:pt>
                <c:pt idx="80">
                  <c:v>351.11111111111109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D8-4FEB-80C6-4AE48C002AF5}"/>
            </c:ext>
          </c:extLst>
        </c:ser>
        <c:ser>
          <c:idx val="4"/>
          <c:order val="4"/>
          <c:spPr>
            <a:ln cmpd="sng">
              <a:solidFill>
                <a:srgbClr val="4BACC6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curve'!$P$3:$P$83</c:f>
              <c:numCache>
                <c:formatCode>General</c:formatCode>
                <c:ptCount val="81"/>
                <c:pt idx="0">
                  <c:v>541.66666666666663</c:v>
                </c:pt>
                <c:pt idx="1">
                  <c:v>546.875</c:v>
                </c:pt>
                <c:pt idx="2">
                  <c:v>546.875</c:v>
                </c:pt>
                <c:pt idx="3">
                  <c:v>552.08333333333337</c:v>
                </c:pt>
                <c:pt idx="4">
                  <c:v>552.08333333333337</c:v>
                </c:pt>
                <c:pt idx="5">
                  <c:v>552.08333333333337</c:v>
                </c:pt>
                <c:pt idx="6">
                  <c:v>557.29166666666663</c:v>
                </c:pt>
                <c:pt idx="7">
                  <c:v>557.29166666666663</c:v>
                </c:pt>
                <c:pt idx="8">
                  <c:v>557.29166666666663</c:v>
                </c:pt>
                <c:pt idx="9">
                  <c:v>557.29166666666663</c:v>
                </c:pt>
                <c:pt idx="10">
                  <c:v>557.29166666666663</c:v>
                </c:pt>
                <c:pt idx="11">
                  <c:v>557.29166666666663</c:v>
                </c:pt>
                <c:pt idx="12">
                  <c:v>557.29166666666663</c:v>
                </c:pt>
                <c:pt idx="13">
                  <c:v>557.29166666666663</c:v>
                </c:pt>
                <c:pt idx="14">
                  <c:v>557.29166666666663</c:v>
                </c:pt>
                <c:pt idx="15">
                  <c:v>557.29166666666663</c:v>
                </c:pt>
                <c:pt idx="16">
                  <c:v>562.5</c:v>
                </c:pt>
                <c:pt idx="17">
                  <c:v>562.5</c:v>
                </c:pt>
                <c:pt idx="18">
                  <c:v>562.5</c:v>
                </c:pt>
                <c:pt idx="19">
                  <c:v>562.5</c:v>
                </c:pt>
                <c:pt idx="20">
                  <c:v>562.5</c:v>
                </c:pt>
                <c:pt idx="21">
                  <c:v>562.5</c:v>
                </c:pt>
                <c:pt idx="22">
                  <c:v>567.70833333333337</c:v>
                </c:pt>
                <c:pt idx="23">
                  <c:v>567.70833333333337</c:v>
                </c:pt>
                <c:pt idx="24">
                  <c:v>567.70833333333337</c:v>
                </c:pt>
                <c:pt idx="25">
                  <c:v>567.70833333333337</c:v>
                </c:pt>
                <c:pt idx="26">
                  <c:v>567.70833333333337</c:v>
                </c:pt>
                <c:pt idx="27">
                  <c:v>567.70833333333337</c:v>
                </c:pt>
                <c:pt idx="28">
                  <c:v>567.70833333333337</c:v>
                </c:pt>
                <c:pt idx="29">
                  <c:v>567.70833333333337</c:v>
                </c:pt>
                <c:pt idx="30">
                  <c:v>562.5</c:v>
                </c:pt>
                <c:pt idx="31">
                  <c:v>557.29166666666663</c:v>
                </c:pt>
                <c:pt idx="32">
                  <c:v>552.08333333333337</c:v>
                </c:pt>
                <c:pt idx="33">
                  <c:v>546.875</c:v>
                </c:pt>
                <c:pt idx="34">
                  <c:v>541.66666666666663</c:v>
                </c:pt>
                <c:pt idx="35">
                  <c:v>536.45833333333337</c:v>
                </c:pt>
                <c:pt idx="36">
                  <c:v>531.25</c:v>
                </c:pt>
                <c:pt idx="37">
                  <c:v>526.04166666666663</c:v>
                </c:pt>
                <c:pt idx="38">
                  <c:v>520.83333333333337</c:v>
                </c:pt>
                <c:pt idx="39">
                  <c:v>515.625</c:v>
                </c:pt>
                <c:pt idx="40">
                  <c:v>510.41666666666663</c:v>
                </c:pt>
                <c:pt idx="41">
                  <c:v>505.20833333333331</c:v>
                </c:pt>
                <c:pt idx="42">
                  <c:v>500</c:v>
                </c:pt>
                <c:pt idx="43">
                  <c:v>494.79166666666663</c:v>
                </c:pt>
                <c:pt idx="44">
                  <c:v>489.58333333333331</c:v>
                </c:pt>
                <c:pt idx="45">
                  <c:v>484.375</c:v>
                </c:pt>
                <c:pt idx="46">
                  <c:v>479.16666666666663</c:v>
                </c:pt>
                <c:pt idx="47">
                  <c:v>479.16666666666663</c:v>
                </c:pt>
                <c:pt idx="48">
                  <c:v>473.95833333333331</c:v>
                </c:pt>
                <c:pt idx="49">
                  <c:v>468.75</c:v>
                </c:pt>
                <c:pt idx="50">
                  <c:v>468.75</c:v>
                </c:pt>
                <c:pt idx="51">
                  <c:v>468.75</c:v>
                </c:pt>
                <c:pt idx="52">
                  <c:v>463.54166666666663</c:v>
                </c:pt>
                <c:pt idx="53">
                  <c:v>458.33333333333331</c:v>
                </c:pt>
                <c:pt idx="54">
                  <c:v>458.33333333333331</c:v>
                </c:pt>
                <c:pt idx="55">
                  <c:v>458.33333333333331</c:v>
                </c:pt>
                <c:pt idx="56">
                  <c:v>453.125</c:v>
                </c:pt>
                <c:pt idx="57">
                  <c:v>447.91666666666669</c:v>
                </c:pt>
                <c:pt idx="58">
                  <c:v>442.70833333333331</c:v>
                </c:pt>
                <c:pt idx="59">
                  <c:v>437.5</c:v>
                </c:pt>
                <c:pt idx="60">
                  <c:v>432.29166666666669</c:v>
                </c:pt>
                <c:pt idx="61">
                  <c:v>427.08333333333331</c:v>
                </c:pt>
                <c:pt idx="62">
                  <c:v>411.45833333333331</c:v>
                </c:pt>
                <c:pt idx="63">
                  <c:v>401.04166666666669</c:v>
                </c:pt>
                <c:pt idx="64">
                  <c:v>390.625</c:v>
                </c:pt>
                <c:pt idx="65">
                  <c:v>385.41666666666669</c:v>
                </c:pt>
                <c:pt idx="66">
                  <c:v>375</c:v>
                </c:pt>
                <c:pt idx="67">
                  <c:v>369.79166666666669</c:v>
                </c:pt>
                <c:pt idx="68">
                  <c:v>369.79166666666669</c:v>
                </c:pt>
                <c:pt idx="69">
                  <c:v>364.58333333333331</c:v>
                </c:pt>
                <c:pt idx="70">
                  <c:v>359.375</c:v>
                </c:pt>
                <c:pt idx="71">
                  <c:v>354.16666666666669</c:v>
                </c:pt>
                <c:pt idx="72">
                  <c:v>348.95833333333331</c:v>
                </c:pt>
                <c:pt idx="73">
                  <c:v>343.75</c:v>
                </c:pt>
                <c:pt idx="74">
                  <c:v>338.54166666666669</c:v>
                </c:pt>
                <c:pt idx="75">
                  <c:v>333.33333333333331</c:v>
                </c:pt>
                <c:pt idx="76">
                  <c:v>322.91666666666669</c:v>
                </c:pt>
                <c:pt idx="77">
                  <c:v>307.29166666666669</c:v>
                </c:pt>
                <c:pt idx="78">
                  <c:v>296.875</c:v>
                </c:pt>
                <c:pt idx="79">
                  <c:v>281.25</c:v>
                </c:pt>
                <c:pt idx="80">
                  <c:v>276.04166666666669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D8-4FEB-80C6-4AE48C002AF5}"/>
            </c:ext>
          </c:extLst>
        </c:ser>
        <c:ser>
          <c:idx val="5"/>
          <c:order val="5"/>
          <c:spPr>
            <a:ln cmpd="sng">
              <a:solidFill>
                <a:srgbClr val="F79646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curve'!$S$3:$S$83</c:f>
              <c:numCache>
                <c:formatCode>General</c:formatCode>
                <c:ptCount val="81"/>
                <c:pt idx="0">
                  <c:v>397.9591836734694</c:v>
                </c:pt>
                <c:pt idx="1">
                  <c:v>403.0612244897959</c:v>
                </c:pt>
                <c:pt idx="2">
                  <c:v>403.0612244897959</c:v>
                </c:pt>
                <c:pt idx="3">
                  <c:v>403.0612244897959</c:v>
                </c:pt>
                <c:pt idx="4">
                  <c:v>408.16326530612241</c:v>
                </c:pt>
                <c:pt idx="5">
                  <c:v>413.26530612244898</c:v>
                </c:pt>
                <c:pt idx="6">
                  <c:v>413.26530612244898</c:v>
                </c:pt>
                <c:pt idx="7">
                  <c:v>408.16326530612241</c:v>
                </c:pt>
                <c:pt idx="8">
                  <c:v>413.26530612244898</c:v>
                </c:pt>
                <c:pt idx="9">
                  <c:v>408.16326530612241</c:v>
                </c:pt>
                <c:pt idx="10">
                  <c:v>413.26530612244898</c:v>
                </c:pt>
                <c:pt idx="11">
                  <c:v>413.26530612244898</c:v>
                </c:pt>
                <c:pt idx="12">
                  <c:v>413.26530612244898</c:v>
                </c:pt>
                <c:pt idx="13">
                  <c:v>418.36734693877548</c:v>
                </c:pt>
                <c:pt idx="14">
                  <c:v>418.36734693877548</c:v>
                </c:pt>
                <c:pt idx="15">
                  <c:v>418.36734693877548</c:v>
                </c:pt>
                <c:pt idx="16">
                  <c:v>418.36734693877548</c:v>
                </c:pt>
                <c:pt idx="17">
                  <c:v>418.36734693877548</c:v>
                </c:pt>
                <c:pt idx="18">
                  <c:v>418.36734693877548</c:v>
                </c:pt>
                <c:pt idx="19">
                  <c:v>418.36734693877548</c:v>
                </c:pt>
                <c:pt idx="20">
                  <c:v>418.36734693877548</c:v>
                </c:pt>
                <c:pt idx="21">
                  <c:v>418.36734693877548</c:v>
                </c:pt>
                <c:pt idx="22">
                  <c:v>418.36734693877548</c:v>
                </c:pt>
                <c:pt idx="23">
                  <c:v>418.36734693877548</c:v>
                </c:pt>
                <c:pt idx="24">
                  <c:v>418.36734693877548</c:v>
                </c:pt>
                <c:pt idx="25">
                  <c:v>418.36734693877548</c:v>
                </c:pt>
                <c:pt idx="26">
                  <c:v>418.36734693877548</c:v>
                </c:pt>
                <c:pt idx="27">
                  <c:v>423.46938775510205</c:v>
                </c:pt>
                <c:pt idx="28">
                  <c:v>423.46938775510205</c:v>
                </c:pt>
                <c:pt idx="29">
                  <c:v>423.46938775510205</c:v>
                </c:pt>
                <c:pt idx="30">
                  <c:v>423.46938775510205</c:v>
                </c:pt>
                <c:pt idx="31">
                  <c:v>423.46938775510205</c:v>
                </c:pt>
                <c:pt idx="32">
                  <c:v>423.46938775510205</c:v>
                </c:pt>
                <c:pt idx="33">
                  <c:v>428.57142857142856</c:v>
                </c:pt>
                <c:pt idx="34">
                  <c:v>428.57142857142856</c:v>
                </c:pt>
                <c:pt idx="35">
                  <c:v>428.57142857142856</c:v>
                </c:pt>
                <c:pt idx="36">
                  <c:v>428.57142857142856</c:v>
                </c:pt>
                <c:pt idx="37">
                  <c:v>428.57142857142856</c:v>
                </c:pt>
                <c:pt idx="38">
                  <c:v>428.57142857142856</c:v>
                </c:pt>
                <c:pt idx="39">
                  <c:v>428.57142857142856</c:v>
                </c:pt>
                <c:pt idx="40">
                  <c:v>423.46938775510205</c:v>
                </c:pt>
                <c:pt idx="41">
                  <c:v>408.16326530612241</c:v>
                </c:pt>
                <c:pt idx="42">
                  <c:v>408.16326530612241</c:v>
                </c:pt>
                <c:pt idx="43">
                  <c:v>397.9591836734694</c:v>
                </c:pt>
                <c:pt idx="44">
                  <c:v>392.85714285714283</c:v>
                </c:pt>
                <c:pt idx="45">
                  <c:v>382.65306122448976</c:v>
                </c:pt>
                <c:pt idx="46">
                  <c:v>377.55102040816325</c:v>
                </c:pt>
                <c:pt idx="47">
                  <c:v>377.55102040816325</c:v>
                </c:pt>
                <c:pt idx="48">
                  <c:v>372.44897959183675</c:v>
                </c:pt>
                <c:pt idx="49">
                  <c:v>367.34693877551018</c:v>
                </c:pt>
                <c:pt idx="50">
                  <c:v>362.24489795918367</c:v>
                </c:pt>
                <c:pt idx="51">
                  <c:v>352.0408163265306</c:v>
                </c:pt>
                <c:pt idx="52">
                  <c:v>352.0408163265306</c:v>
                </c:pt>
                <c:pt idx="53">
                  <c:v>341.83673469387753</c:v>
                </c:pt>
                <c:pt idx="54">
                  <c:v>346.9387755102041</c:v>
                </c:pt>
                <c:pt idx="55">
                  <c:v>346.9387755102041</c:v>
                </c:pt>
                <c:pt idx="56">
                  <c:v>341.83673469387753</c:v>
                </c:pt>
                <c:pt idx="57">
                  <c:v>336.73469387755102</c:v>
                </c:pt>
                <c:pt idx="58">
                  <c:v>331.63265306122446</c:v>
                </c:pt>
                <c:pt idx="59">
                  <c:v>336.73469387755102</c:v>
                </c:pt>
                <c:pt idx="60">
                  <c:v>331.63265306122446</c:v>
                </c:pt>
                <c:pt idx="61">
                  <c:v>326.53061224489795</c:v>
                </c:pt>
                <c:pt idx="62">
                  <c:v>316.32653061224488</c:v>
                </c:pt>
                <c:pt idx="63">
                  <c:v>321.42857142857139</c:v>
                </c:pt>
                <c:pt idx="64">
                  <c:v>316.32653061224488</c:v>
                </c:pt>
                <c:pt idx="65">
                  <c:v>311.22448979591837</c:v>
                </c:pt>
                <c:pt idx="66">
                  <c:v>301.0204081632653</c:v>
                </c:pt>
                <c:pt idx="67">
                  <c:v>295.91836734693874</c:v>
                </c:pt>
                <c:pt idx="68">
                  <c:v>280.61224489795916</c:v>
                </c:pt>
                <c:pt idx="69">
                  <c:v>280.61224489795916</c:v>
                </c:pt>
                <c:pt idx="70">
                  <c:v>275.51020408163265</c:v>
                </c:pt>
                <c:pt idx="71">
                  <c:v>265.30612244897958</c:v>
                </c:pt>
                <c:pt idx="72">
                  <c:v>255.10204081632651</c:v>
                </c:pt>
                <c:pt idx="73">
                  <c:v>250</c:v>
                </c:pt>
                <c:pt idx="74">
                  <c:v>244.89795918367346</c:v>
                </c:pt>
                <c:pt idx="75">
                  <c:v>234.69387755102039</c:v>
                </c:pt>
                <c:pt idx="76">
                  <c:v>229.59183673469386</c:v>
                </c:pt>
                <c:pt idx="77">
                  <c:v>224.48979591836735</c:v>
                </c:pt>
                <c:pt idx="78">
                  <c:v>214.28571428571428</c:v>
                </c:pt>
                <c:pt idx="79">
                  <c:v>204.08163265306121</c:v>
                </c:pt>
                <c:pt idx="80">
                  <c:v>198.9795918367347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D8-4FEB-80C6-4AE48C002AF5}"/>
            </c:ext>
          </c:extLst>
        </c:ser>
        <c:ser>
          <c:idx val="6"/>
          <c:order val="6"/>
          <c:spPr>
            <a:ln cmpd="sng">
              <a:solidFill>
                <a:srgbClr val="84A7D1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curve'!$V$3:$V$83</c:f>
              <c:numCache>
                <c:formatCode>General</c:formatCode>
                <c:ptCount val="81"/>
                <c:pt idx="0">
                  <c:v>492.95774647887328</c:v>
                </c:pt>
                <c:pt idx="1">
                  <c:v>492.95774647887328</c:v>
                </c:pt>
                <c:pt idx="2">
                  <c:v>492.95774647887328</c:v>
                </c:pt>
                <c:pt idx="3">
                  <c:v>500.00000000000006</c:v>
                </c:pt>
                <c:pt idx="4">
                  <c:v>507.04225352112678</c:v>
                </c:pt>
                <c:pt idx="5">
                  <c:v>507.04225352112678</c:v>
                </c:pt>
                <c:pt idx="6">
                  <c:v>507.04225352112678</c:v>
                </c:pt>
                <c:pt idx="7">
                  <c:v>507.04225352112678</c:v>
                </c:pt>
                <c:pt idx="8">
                  <c:v>507.04225352112678</c:v>
                </c:pt>
                <c:pt idx="9">
                  <c:v>507.04225352112678</c:v>
                </c:pt>
                <c:pt idx="10">
                  <c:v>514.08450704225356</c:v>
                </c:pt>
                <c:pt idx="11">
                  <c:v>514.08450704225356</c:v>
                </c:pt>
                <c:pt idx="12">
                  <c:v>514.08450704225356</c:v>
                </c:pt>
                <c:pt idx="13">
                  <c:v>514.08450704225356</c:v>
                </c:pt>
                <c:pt idx="14">
                  <c:v>514.08450704225356</c:v>
                </c:pt>
                <c:pt idx="15">
                  <c:v>514.08450704225356</c:v>
                </c:pt>
                <c:pt idx="16">
                  <c:v>514.08450704225356</c:v>
                </c:pt>
                <c:pt idx="17">
                  <c:v>514.08450704225356</c:v>
                </c:pt>
                <c:pt idx="18">
                  <c:v>521.12676056338034</c:v>
                </c:pt>
                <c:pt idx="19">
                  <c:v>521.12676056338034</c:v>
                </c:pt>
                <c:pt idx="20">
                  <c:v>521.12676056338034</c:v>
                </c:pt>
                <c:pt idx="21">
                  <c:v>521.12676056338034</c:v>
                </c:pt>
                <c:pt idx="22">
                  <c:v>521.12676056338034</c:v>
                </c:pt>
                <c:pt idx="23">
                  <c:v>521.12676056338034</c:v>
                </c:pt>
                <c:pt idx="24">
                  <c:v>521.12676056338034</c:v>
                </c:pt>
                <c:pt idx="25">
                  <c:v>521.12676056338034</c:v>
                </c:pt>
                <c:pt idx="26">
                  <c:v>521.12676056338034</c:v>
                </c:pt>
                <c:pt idx="27">
                  <c:v>521.12676056338034</c:v>
                </c:pt>
                <c:pt idx="28">
                  <c:v>521.12676056338034</c:v>
                </c:pt>
                <c:pt idx="29">
                  <c:v>521.12676056338034</c:v>
                </c:pt>
                <c:pt idx="30">
                  <c:v>528.16901408450713</c:v>
                </c:pt>
                <c:pt idx="31">
                  <c:v>528.16901408450713</c:v>
                </c:pt>
                <c:pt idx="32">
                  <c:v>528.16901408450713</c:v>
                </c:pt>
                <c:pt idx="33">
                  <c:v>528.16901408450713</c:v>
                </c:pt>
                <c:pt idx="34">
                  <c:v>528.16901408450713</c:v>
                </c:pt>
                <c:pt idx="35">
                  <c:v>528.16901408450713</c:v>
                </c:pt>
                <c:pt idx="36">
                  <c:v>528.16901408450713</c:v>
                </c:pt>
                <c:pt idx="37">
                  <c:v>528.16901408450713</c:v>
                </c:pt>
                <c:pt idx="38">
                  <c:v>528.16901408450713</c:v>
                </c:pt>
                <c:pt idx="39">
                  <c:v>528.16901408450713</c:v>
                </c:pt>
                <c:pt idx="40">
                  <c:v>535.21126760563391</c:v>
                </c:pt>
                <c:pt idx="41">
                  <c:v>535.21126760563391</c:v>
                </c:pt>
                <c:pt idx="42">
                  <c:v>535.21126760563391</c:v>
                </c:pt>
                <c:pt idx="43">
                  <c:v>535.21126760563391</c:v>
                </c:pt>
                <c:pt idx="44">
                  <c:v>478.87323943661977</c:v>
                </c:pt>
                <c:pt idx="45">
                  <c:v>485.91549295774649</c:v>
                </c:pt>
                <c:pt idx="46">
                  <c:v>394.36619718309862</c:v>
                </c:pt>
                <c:pt idx="47">
                  <c:v>401.4084507042254</c:v>
                </c:pt>
                <c:pt idx="48">
                  <c:v>401.4084507042254</c:v>
                </c:pt>
                <c:pt idx="49">
                  <c:v>401.4084507042254</c:v>
                </c:pt>
                <c:pt idx="50">
                  <c:v>401.4084507042254</c:v>
                </c:pt>
                <c:pt idx="51">
                  <c:v>401.4084507042254</c:v>
                </c:pt>
                <c:pt idx="52">
                  <c:v>408.45070422535213</c:v>
                </c:pt>
                <c:pt idx="53">
                  <c:v>408.45070422535213</c:v>
                </c:pt>
                <c:pt idx="54">
                  <c:v>408.45070422535213</c:v>
                </c:pt>
                <c:pt idx="55">
                  <c:v>408.45070422535213</c:v>
                </c:pt>
                <c:pt idx="56">
                  <c:v>408.45070422535213</c:v>
                </c:pt>
                <c:pt idx="57">
                  <c:v>408.45070422535213</c:v>
                </c:pt>
                <c:pt idx="58">
                  <c:v>408.45070422535213</c:v>
                </c:pt>
                <c:pt idx="59">
                  <c:v>408.45070422535213</c:v>
                </c:pt>
                <c:pt idx="60">
                  <c:v>415.49295774647891</c:v>
                </c:pt>
                <c:pt idx="61">
                  <c:v>415.49295774647891</c:v>
                </c:pt>
                <c:pt idx="62">
                  <c:v>415.49295774647891</c:v>
                </c:pt>
                <c:pt idx="63">
                  <c:v>415.49295774647891</c:v>
                </c:pt>
                <c:pt idx="64">
                  <c:v>260.56338028169017</c:v>
                </c:pt>
                <c:pt idx="65">
                  <c:v>253.52112676056339</c:v>
                </c:pt>
                <c:pt idx="66">
                  <c:v>253.52112676056339</c:v>
                </c:pt>
                <c:pt idx="67">
                  <c:v>253.52112676056339</c:v>
                </c:pt>
                <c:pt idx="68">
                  <c:v>169.01408450704227</c:v>
                </c:pt>
                <c:pt idx="69">
                  <c:v>169.01408450704227</c:v>
                </c:pt>
                <c:pt idx="70">
                  <c:v>169.01408450704227</c:v>
                </c:pt>
                <c:pt idx="71">
                  <c:v>169.01408450704227</c:v>
                </c:pt>
                <c:pt idx="72">
                  <c:v>169.01408450704227</c:v>
                </c:pt>
                <c:pt idx="73">
                  <c:v>169.01408450704227</c:v>
                </c:pt>
                <c:pt idx="74">
                  <c:v>169.01408450704227</c:v>
                </c:pt>
                <c:pt idx="75">
                  <c:v>169.01408450704227</c:v>
                </c:pt>
                <c:pt idx="76">
                  <c:v>169.01408450704227</c:v>
                </c:pt>
                <c:pt idx="77">
                  <c:v>169.01408450704227</c:v>
                </c:pt>
                <c:pt idx="78">
                  <c:v>176.05633802816902</c:v>
                </c:pt>
                <c:pt idx="79">
                  <c:v>176.05633802816902</c:v>
                </c:pt>
                <c:pt idx="80">
                  <c:v>176.05633802816902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D8-4FEB-80C6-4AE48C002AF5}"/>
            </c:ext>
          </c:extLst>
        </c:ser>
        <c:ser>
          <c:idx val="7"/>
          <c:order val="7"/>
          <c:spPr>
            <a:ln cmpd="sng">
              <a:solidFill>
                <a:srgbClr val="D38582"/>
              </a:solidFill>
            </a:ln>
          </c:spPr>
          <c:marker>
            <c:symbol val="none"/>
          </c:marker>
          <c:cat>
            <c:numRef>
              <c:f>'Charging curve'!$A$3:$A$83</c:f>
              <c:numCache>
                <c:formatCode>General</c:formatCod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</c:numCache>
            </c:numRef>
          </c:cat>
          <c:val>
            <c:numRef>
              <c:f>'Charging curve'!$Y$3:$Y$83</c:f>
              <c:numCache>
                <c:formatCode>General</c:formatCode>
                <c:ptCount val="81"/>
                <c:pt idx="0">
                  <c:v>516.66666666666674</c:v>
                </c:pt>
                <c:pt idx="1">
                  <c:v>516.66666666666674</c:v>
                </c:pt>
                <c:pt idx="2">
                  <c:v>516.66666666666674</c:v>
                </c:pt>
                <c:pt idx="3">
                  <c:v>516.66666666666674</c:v>
                </c:pt>
                <c:pt idx="4">
                  <c:v>516.66666666666674</c:v>
                </c:pt>
                <c:pt idx="5">
                  <c:v>516.66666666666674</c:v>
                </c:pt>
                <c:pt idx="6">
                  <c:v>516.66666666666674</c:v>
                </c:pt>
                <c:pt idx="7">
                  <c:v>516.66666666666674</c:v>
                </c:pt>
                <c:pt idx="8">
                  <c:v>516.66666666666674</c:v>
                </c:pt>
                <c:pt idx="9">
                  <c:v>516.66666666666674</c:v>
                </c:pt>
                <c:pt idx="10">
                  <c:v>516.66666666666674</c:v>
                </c:pt>
                <c:pt idx="11">
                  <c:v>525</c:v>
                </c:pt>
                <c:pt idx="12">
                  <c:v>525</c:v>
                </c:pt>
                <c:pt idx="13">
                  <c:v>525</c:v>
                </c:pt>
                <c:pt idx="14">
                  <c:v>525</c:v>
                </c:pt>
                <c:pt idx="15">
                  <c:v>533.33333333333337</c:v>
                </c:pt>
                <c:pt idx="16">
                  <c:v>533.33333333333337</c:v>
                </c:pt>
                <c:pt idx="17">
                  <c:v>533.33333333333337</c:v>
                </c:pt>
                <c:pt idx="18">
                  <c:v>541.66666666666674</c:v>
                </c:pt>
                <c:pt idx="19">
                  <c:v>541.66666666666674</c:v>
                </c:pt>
                <c:pt idx="20">
                  <c:v>541.66666666666674</c:v>
                </c:pt>
                <c:pt idx="21">
                  <c:v>541.66666666666674</c:v>
                </c:pt>
                <c:pt idx="22">
                  <c:v>541.66666666666674</c:v>
                </c:pt>
                <c:pt idx="23">
                  <c:v>541.66666666666674</c:v>
                </c:pt>
                <c:pt idx="24">
                  <c:v>541.66666666666674</c:v>
                </c:pt>
                <c:pt idx="25">
                  <c:v>541.66666666666674</c:v>
                </c:pt>
                <c:pt idx="26">
                  <c:v>541.66666666666674</c:v>
                </c:pt>
                <c:pt idx="27">
                  <c:v>541.66666666666674</c:v>
                </c:pt>
                <c:pt idx="28">
                  <c:v>541.66666666666674</c:v>
                </c:pt>
                <c:pt idx="29">
                  <c:v>541.66666666666674</c:v>
                </c:pt>
                <c:pt idx="30">
                  <c:v>541.66666666666674</c:v>
                </c:pt>
                <c:pt idx="31">
                  <c:v>541.66666666666674</c:v>
                </c:pt>
                <c:pt idx="32">
                  <c:v>541.66666666666674</c:v>
                </c:pt>
                <c:pt idx="33">
                  <c:v>541.66666666666674</c:v>
                </c:pt>
                <c:pt idx="34">
                  <c:v>541.66666666666674</c:v>
                </c:pt>
                <c:pt idx="35">
                  <c:v>541.66666666666674</c:v>
                </c:pt>
                <c:pt idx="36">
                  <c:v>541.66666666666674</c:v>
                </c:pt>
                <c:pt idx="37">
                  <c:v>550</c:v>
                </c:pt>
                <c:pt idx="38">
                  <c:v>550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558.33333333333337</c:v>
                </c:pt>
                <c:pt idx="51">
                  <c:v>558.33333333333337</c:v>
                </c:pt>
                <c:pt idx="52">
                  <c:v>558.33333333333337</c:v>
                </c:pt>
                <c:pt idx="53">
                  <c:v>558.33333333333337</c:v>
                </c:pt>
                <c:pt idx="54">
                  <c:v>558.33333333333337</c:v>
                </c:pt>
                <c:pt idx="55">
                  <c:v>558.33333333333337</c:v>
                </c:pt>
                <c:pt idx="56">
                  <c:v>566.66666666666674</c:v>
                </c:pt>
                <c:pt idx="57">
                  <c:v>566.66666666666674</c:v>
                </c:pt>
                <c:pt idx="58">
                  <c:v>566.66666666666674</c:v>
                </c:pt>
                <c:pt idx="59">
                  <c:v>566.66666666666674</c:v>
                </c:pt>
                <c:pt idx="60">
                  <c:v>566.66666666666674</c:v>
                </c:pt>
                <c:pt idx="61">
                  <c:v>566.66666666666674</c:v>
                </c:pt>
                <c:pt idx="62">
                  <c:v>575</c:v>
                </c:pt>
                <c:pt idx="63">
                  <c:v>575</c:v>
                </c:pt>
                <c:pt idx="64">
                  <c:v>575</c:v>
                </c:pt>
                <c:pt idx="65">
                  <c:v>575</c:v>
                </c:pt>
                <c:pt idx="66">
                  <c:v>575</c:v>
                </c:pt>
                <c:pt idx="67">
                  <c:v>575</c:v>
                </c:pt>
                <c:pt idx="68">
                  <c:v>500</c:v>
                </c:pt>
                <c:pt idx="69">
                  <c:v>475</c:v>
                </c:pt>
                <c:pt idx="70">
                  <c:v>441.66666666666669</c:v>
                </c:pt>
                <c:pt idx="71">
                  <c:v>416.66666666666669</c:v>
                </c:pt>
                <c:pt idx="72">
                  <c:v>391.66666666666669</c:v>
                </c:pt>
                <c:pt idx="73">
                  <c:v>183.33333333333334</c:v>
                </c:pt>
                <c:pt idx="74">
                  <c:v>183.33333333333334</c:v>
                </c:pt>
                <c:pt idx="75">
                  <c:v>183.33333333333334</c:v>
                </c:pt>
                <c:pt idx="76">
                  <c:v>183.33333333333334</c:v>
                </c:pt>
                <c:pt idx="77">
                  <c:v>183.33333333333334</c:v>
                </c:pt>
                <c:pt idx="78">
                  <c:v>191.66666666666669</c:v>
                </c:pt>
                <c:pt idx="79">
                  <c:v>191.66666666666669</c:v>
                </c:pt>
                <c:pt idx="80">
                  <c:v>191.66666666666669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D8-4FEB-80C6-4AE48C002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159503"/>
        <c:axId val="1715397491"/>
      </c:lineChart>
      <c:catAx>
        <c:axId val="956159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SoC</a:t>
                </a:r>
              </a:p>
            </c:rich>
          </c:tx>
          <c:layout>
            <c:manualLayout>
              <c:xMode val="edge"/>
              <c:yMode val="edge"/>
              <c:x val="0.8735477854186432"/>
              <c:y val="0.8851404129045599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715397491"/>
        <c:crosses val="autoZero"/>
        <c:auto val="1"/>
        <c:lblAlgn val="ctr"/>
        <c:lblOffset val="100"/>
        <c:noMultiLvlLbl val="1"/>
      </c:catAx>
      <c:valAx>
        <c:axId val="17153974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km/h</a:t>
                </a:r>
              </a:p>
            </c:rich>
          </c:tx>
          <c:layout>
            <c:manualLayout>
              <c:xMode val="edge"/>
              <c:yMode val="edge"/>
              <c:x val="4.1043682204632073E-2"/>
              <c:y val="3.51825275439077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95615950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cs-CZ" b="1" i="0">
                <a:solidFill>
                  <a:srgbClr val="757575"/>
                </a:solidFill>
                <a:latin typeface="+mn-lt"/>
              </a:rPr>
              <a:t>Range added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val>
            <c:numRef>
              <c:f>Range!$D$3:$D$37</c:f>
              <c:numCache>
                <c:formatCode>General</c:formatCode>
                <c:ptCount val="35"/>
                <c:pt idx="0">
                  <c:v>22.5</c:v>
                </c:pt>
                <c:pt idx="1">
                  <c:v>40.5</c:v>
                </c:pt>
                <c:pt idx="2">
                  <c:v>63.000000000000007</c:v>
                </c:pt>
                <c:pt idx="3">
                  <c:v>85.5</c:v>
                </c:pt>
                <c:pt idx="4">
                  <c:v>103.5</c:v>
                </c:pt>
                <c:pt idx="5">
                  <c:v>121.50000000000001</c:v>
                </c:pt>
                <c:pt idx="6">
                  <c:v>135</c:v>
                </c:pt>
                <c:pt idx="7">
                  <c:v>148.5</c:v>
                </c:pt>
                <c:pt idx="8">
                  <c:v>162</c:v>
                </c:pt>
                <c:pt idx="9">
                  <c:v>175.5</c:v>
                </c:pt>
                <c:pt idx="10">
                  <c:v>184.5</c:v>
                </c:pt>
                <c:pt idx="11">
                  <c:v>198</c:v>
                </c:pt>
                <c:pt idx="12">
                  <c:v>211.5</c:v>
                </c:pt>
                <c:pt idx="13">
                  <c:v>225</c:v>
                </c:pt>
                <c:pt idx="14">
                  <c:v>238.5</c:v>
                </c:pt>
                <c:pt idx="15">
                  <c:v>247.50000000000003</c:v>
                </c:pt>
                <c:pt idx="16">
                  <c:v>261</c:v>
                </c:pt>
                <c:pt idx="17">
                  <c:v>274.5</c:v>
                </c:pt>
                <c:pt idx="18">
                  <c:v>288</c:v>
                </c:pt>
                <c:pt idx="19">
                  <c:v>297</c:v>
                </c:pt>
                <c:pt idx="20">
                  <c:v>306</c:v>
                </c:pt>
                <c:pt idx="21">
                  <c:v>315</c:v>
                </c:pt>
                <c:pt idx="22">
                  <c:v>319.5</c:v>
                </c:pt>
                <c:pt idx="23">
                  <c:v>324</c:v>
                </c:pt>
                <c:pt idx="24">
                  <c:v>328.5</c:v>
                </c:pt>
                <c:pt idx="25">
                  <c:v>333</c:v>
                </c:pt>
                <c:pt idx="26">
                  <c:v>333</c:v>
                </c:pt>
                <c:pt idx="27">
                  <c:v>337.5</c:v>
                </c:pt>
                <c:pt idx="28">
                  <c:v>342</c:v>
                </c:pt>
                <c:pt idx="29">
                  <c:v>342</c:v>
                </c:pt>
                <c:pt idx="30">
                  <c:v>346.5</c:v>
                </c:pt>
                <c:pt idx="31">
                  <c:v>351</c:v>
                </c:pt>
                <c:pt idx="32">
                  <c:v>351</c:v>
                </c:pt>
                <c:pt idx="33">
                  <c:v>355.5</c:v>
                </c:pt>
                <c:pt idx="34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6-4F8C-AC8C-0526AC1C23F1}"/>
            </c:ext>
          </c:extLst>
        </c:ser>
        <c:ser>
          <c:idx val="1"/>
          <c:order val="1"/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val>
            <c:numRef>
              <c:f>Range!$G$3:$G$39</c:f>
              <c:numCache>
                <c:formatCode>General</c:formatCode>
                <c:ptCount val="37"/>
                <c:pt idx="0">
                  <c:v>16.8</c:v>
                </c:pt>
                <c:pt idx="1">
                  <c:v>56</c:v>
                </c:pt>
                <c:pt idx="2">
                  <c:v>89.600000000000009</c:v>
                </c:pt>
                <c:pt idx="3">
                  <c:v>117.6</c:v>
                </c:pt>
                <c:pt idx="4">
                  <c:v>140</c:v>
                </c:pt>
                <c:pt idx="5">
                  <c:v>168</c:v>
                </c:pt>
                <c:pt idx="6">
                  <c:v>190.4</c:v>
                </c:pt>
                <c:pt idx="7">
                  <c:v>207.2</c:v>
                </c:pt>
                <c:pt idx="8">
                  <c:v>224</c:v>
                </c:pt>
                <c:pt idx="9">
                  <c:v>246.4</c:v>
                </c:pt>
                <c:pt idx="10">
                  <c:v>263.2</c:v>
                </c:pt>
                <c:pt idx="11">
                  <c:v>274.39999999999998</c:v>
                </c:pt>
                <c:pt idx="12">
                  <c:v>291.2</c:v>
                </c:pt>
                <c:pt idx="13">
                  <c:v>302.40000000000003</c:v>
                </c:pt>
                <c:pt idx="14">
                  <c:v>319.2</c:v>
                </c:pt>
                <c:pt idx="15">
                  <c:v>330.4</c:v>
                </c:pt>
                <c:pt idx="16">
                  <c:v>341.59999999999997</c:v>
                </c:pt>
                <c:pt idx="17">
                  <c:v>352.8</c:v>
                </c:pt>
                <c:pt idx="18">
                  <c:v>364</c:v>
                </c:pt>
                <c:pt idx="19">
                  <c:v>369.6</c:v>
                </c:pt>
                <c:pt idx="20">
                  <c:v>380.8</c:v>
                </c:pt>
                <c:pt idx="21">
                  <c:v>386.4</c:v>
                </c:pt>
                <c:pt idx="22">
                  <c:v>397.59999999999997</c:v>
                </c:pt>
                <c:pt idx="23">
                  <c:v>403.2</c:v>
                </c:pt>
                <c:pt idx="24">
                  <c:v>408.8</c:v>
                </c:pt>
                <c:pt idx="25">
                  <c:v>414.4</c:v>
                </c:pt>
                <c:pt idx="26">
                  <c:v>420</c:v>
                </c:pt>
                <c:pt idx="27">
                  <c:v>431.2</c:v>
                </c:pt>
                <c:pt idx="28">
                  <c:v>431.2</c:v>
                </c:pt>
                <c:pt idx="29">
                  <c:v>436.8</c:v>
                </c:pt>
                <c:pt idx="30">
                  <c:v>442.40000000000003</c:v>
                </c:pt>
                <c:pt idx="31">
                  <c:v>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6-4F8C-AC8C-0526AC1C23F1}"/>
            </c:ext>
          </c:extLst>
        </c:ser>
        <c:ser>
          <c:idx val="2"/>
          <c:order val="2"/>
          <c:spPr>
            <a:ln cmpd="sng">
              <a:solidFill>
                <a:srgbClr val="9BBB59"/>
              </a:solidFill>
            </a:ln>
          </c:spPr>
          <c:marker>
            <c:symbol val="none"/>
          </c:marker>
          <c:val>
            <c:numRef>
              <c:f>Range!$J$3:$J$39</c:f>
              <c:numCache>
                <c:formatCode>General</c:formatCode>
                <c:ptCount val="37"/>
                <c:pt idx="0">
                  <c:v>5.05</c:v>
                </c:pt>
                <c:pt idx="1">
                  <c:v>15.149999999999999</c:v>
                </c:pt>
                <c:pt idx="2">
                  <c:v>25.25</c:v>
                </c:pt>
                <c:pt idx="3">
                  <c:v>35.35</c:v>
                </c:pt>
                <c:pt idx="4">
                  <c:v>45.449999999999996</c:v>
                </c:pt>
                <c:pt idx="5">
                  <c:v>55.55</c:v>
                </c:pt>
                <c:pt idx="6">
                  <c:v>65.650000000000006</c:v>
                </c:pt>
                <c:pt idx="7">
                  <c:v>75.75</c:v>
                </c:pt>
                <c:pt idx="8">
                  <c:v>90.899999999999991</c:v>
                </c:pt>
                <c:pt idx="9">
                  <c:v>101</c:v>
                </c:pt>
                <c:pt idx="10">
                  <c:v>111.1</c:v>
                </c:pt>
                <c:pt idx="11">
                  <c:v>121.19999999999999</c:v>
                </c:pt>
                <c:pt idx="12">
                  <c:v>126.25</c:v>
                </c:pt>
                <c:pt idx="13">
                  <c:v>136.35000000000002</c:v>
                </c:pt>
                <c:pt idx="14">
                  <c:v>146.44999999999999</c:v>
                </c:pt>
                <c:pt idx="15">
                  <c:v>156.55000000000001</c:v>
                </c:pt>
                <c:pt idx="16">
                  <c:v>166.65</c:v>
                </c:pt>
                <c:pt idx="17">
                  <c:v>176.75</c:v>
                </c:pt>
                <c:pt idx="18">
                  <c:v>186.85</c:v>
                </c:pt>
                <c:pt idx="19">
                  <c:v>196.95000000000002</c:v>
                </c:pt>
                <c:pt idx="20">
                  <c:v>207.04999999999998</c:v>
                </c:pt>
                <c:pt idx="21">
                  <c:v>212.1</c:v>
                </c:pt>
                <c:pt idx="22">
                  <c:v>222.2</c:v>
                </c:pt>
                <c:pt idx="23">
                  <c:v>232.3</c:v>
                </c:pt>
                <c:pt idx="24">
                  <c:v>237.35</c:v>
                </c:pt>
                <c:pt idx="25">
                  <c:v>247.45</c:v>
                </c:pt>
                <c:pt idx="26">
                  <c:v>252.5</c:v>
                </c:pt>
                <c:pt idx="27">
                  <c:v>262.60000000000002</c:v>
                </c:pt>
                <c:pt idx="28">
                  <c:v>267.65000000000003</c:v>
                </c:pt>
                <c:pt idx="29">
                  <c:v>277.75</c:v>
                </c:pt>
                <c:pt idx="30">
                  <c:v>282.8</c:v>
                </c:pt>
                <c:pt idx="31">
                  <c:v>287.84999999999997</c:v>
                </c:pt>
                <c:pt idx="32">
                  <c:v>297.95</c:v>
                </c:pt>
                <c:pt idx="33">
                  <c:v>303</c:v>
                </c:pt>
                <c:pt idx="34">
                  <c:v>308.05</c:v>
                </c:pt>
                <c:pt idx="35">
                  <c:v>313.10000000000002</c:v>
                </c:pt>
                <c:pt idx="36">
                  <c:v>323.2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26-4F8C-AC8C-0526AC1C23F1}"/>
            </c:ext>
          </c:extLst>
        </c:ser>
        <c:ser>
          <c:idx val="3"/>
          <c:order val="3"/>
          <c:spPr>
            <a:ln cmpd="sng">
              <a:solidFill>
                <a:srgbClr val="8064A2"/>
              </a:solidFill>
            </a:ln>
          </c:spPr>
          <c:marker>
            <c:symbol val="none"/>
          </c:marker>
          <c:val>
            <c:numRef>
              <c:f>Range!$M$3:$M$39</c:f>
              <c:numCache>
                <c:formatCode>General</c:formatCode>
                <c:ptCount val="37"/>
                <c:pt idx="0">
                  <c:v>7.4</c:v>
                </c:pt>
                <c:pt idx="1">
                  <c:v>18.5</c:v>
                </c:pt>
                <c:pt idx="2">
                  <c:v>29.6</c:v>
                </c:pt>
                <c:pt idx="3">
                  <c:v>40.700000000000003</c:v>
                </c:pt>
                <c:pt idx="4">
                  <c:v>48.1</c:v>
                </c:pt>
                <c:pt idx="5">
                  <c:v>59.2</c:v>
                </c:pt>
                <c:pt idx="6">
                  <c:v>70.3</c:v>
                </c:pt>
                <c:pt idx="7">
                  <c:v>81.400000000000006</c:v>
                </c:pt>
                <c:pt idx="8">
                  <c:v>88.8</c:v>
                </c:pt>
                <c:pt idx="9">
                  <c:v>99.9</c:v>
                </c:pt>
                <c:pt idx="10">
                  <c:v>111</c:v>
                </c:pt>
                <c:pt idx="11">
                  <c:v>122.10000000000001</c:v>
                </c:pt>
                <c:pt idx="12">
                  <c:v>129.5</c:v>
                </c:pt>
                <c:pt idx="13">
                  <c:v>140.6</c:v>
                </c:pt>
                <c:pt idx="14">
                  <c:v>151.69999999999999</c:v>
                </c:pt>
                <c:pt idx="15">
                  <c:v>162.80000000000001</c:v>
                </c:pt>
                <c:pt idx="16">
                  <c:v>170.20000000000002</c:v>
                </c:pt>
                <c:pt idx="17">
                  <c:v>181.29999999999998</c:v>
                </c:pt>
                <c:pt idx="18">
                  <c:v>192.4</c:v>
                </c:pt>
                <c:pt idx="19">
                  <c:v>203.50000000000003</c:v>
                </c:pt>
                <c:pt idx="20">
                  <c:v>210.89999999999998</c:v>
                </c:pt>
                <c:pt idx="21">
                  <c:v>222</c:v>
                </c:pt>
                <c:pt idx="22">
                  <c:v>229.4</c:v>
                </c:pt>
                <c:pt idx="23">
                  <c:v>240.5</c:v>
                </c:pt>
                <c:pt idx="24">
                  <c:v>247.9</c:v>
                </c:pt>
                <c:pt idx="25">
                  <c:v>259</c:v>
                </c:pt>
                <c:pt idx="26">
                  <c:v>266.39999999999998</c:v>
                </c:pt>
                <c:pt idx="27">
                  <c:v>270.09999999999997</c:v>
                </c:pt>
                <c:pt idx="28">
                  <c:v>277.5</c:v>
                </c:pt>
                <c:pt idx="29">
                  <c:v>284.90000000000003</c:v>
                </c:pt>
                <c:pt idx="30">
                  <c:v>288.60000000000002</c:v>
                </c:pt>
                <c:pt idx="31">
                  <c:v>296</c:v>
                </c:pt>
                <c:pt idx="32">
                  <c:v>299.70000000000005</c:v>
                </c:pt>
                <c:pt idx="33">
                  <c:v>303.39999999999998</c:v>
                </c:pt>
                <c:pt idx="34">
                  <c:v>310.8</c:v>
                </c:pt>
                <c:pt idx="35">
                  <c:v>314.5</c:v>
                </c:pt>
                <c:pt idx="36">
                  <c:v>318.2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26-4F8C-AC8C-0526AC1C23F1}"/>
            </c:ext>
          </c:extLst>
        </c:ser>
        <c:ser>
          <c:idx val="4"/>
          <c:order val="4"/>
          <c:spPr>
            <a:ln cmpd="sng">
              <a:solidFill>
                <a:srgbClr val="4BACC6"/>
              </a:solidFill>
            </a:ln>
          </c:spPr>
          <c:marker>
            <c:symbol val="none"/>
          </c:marker>
          <c:val>
            <c:numRef>
              <c:f>Range!$P$3:$P$39</c:f>
              <c:numCache>
                <c:formatCode>0</c:formatCode>
                <c:ptCount val="37"/>
                <c:pt idx="0">
                  <c:v>4.1500000000000004</c:v>
                </c:pt>
                <c:pt idx="1">
                  <c:v>12.45</c:v>
                </c:pt>
                <c:pt idx="2">
                  <c:v>20.75</c:v>
                </c:pt>
                <c:pt idx="3">
                  <c:v>29.050000000000004</c:v>
                </c:pt>
                <c:pt idx="4">
                  <c:v>37.35</c:v>
                </c:pt>
                <c:pt idx="5">
                  <c:v>45.65</c:v>
                </c:pt>
                <c:pt idx="6">
                  <c:v>53.95</c:v>
                </c:pt>
                <c:pt idx="7">
                  <c:v>62.25</c:v>
                </c:pt>
                <c:pt idx="8">
                  <c:v>70.550000000000011</c:v>
                </c:pt>
                <c:pt idx="9">
                  <c:v>78.849999999999994</c:v>
                </c:pt>
                <c:pt idx="10">
                  <c:v>87.149999999999991</c:v>
                </c:pt>
                <c:pt idx="11">
                  <c:v>99.6</c:v>
                </c:pt>
                <c:pt idx="12">
                  <c:v>107.9</c:v>
                </c:pt>
                <c:pt idx="13">
                  <c:v>116.20000000000002</c:v>
                </c:pt>
                <c:pt idx="14">
                  <c:v>124.5</c:v>
                </c:pt>
                <c:pt idx="15">
                  <c:v>132.80000000000001</c:v>
                </c:pt>
                <c:pt idx="16">
                  <c:v>141.10000000000002</c:v>
                </c:pt>
                <c:pt idx="17">
                  <c:v>149.4</c:v>
                </c:pt>
                <c:pt idx="18">
                  <c:v>157.69999999999999</c:v>
                </c:pt>
                <c:pt idx="19">
                  <c:v>166</c:v>
                </c:pt>
                <c:pt idx="20">
                  <c:v>170.14999999999998</c:v>
                </c:pt>
                <c:pt idx="21">
                  <c:v>178.45</c:v>
                </c:pt>
                <c:pt idx="22">
                  <c:v>186.75</c:v>
                </c:pt>
                <c:pt idx="23">
                  <c:v>195.04999999999998</c:v>
                </c:pt>
                <c:pt idx="24">
                  <c:v>203.35</c:v>
                </c:pt>
                <c:pt idx="25">
                  <c:v>211.65</c:v>
                </c:pt>
                <c:pt idx="26">
                  <c:v>215.8</c:v>
                </c:pt>
                <c:pt idx="27">
                  <c:v>224.10000000000002</c:v>
                </c:pt>
                <c:pt idx="28">
                  <c:v>232.40000000000003</c:v>
                </c:pt>
                <c:pt idx="29">
                  <c:v>240.7</c:v>
                </c:pt>
                <c:pt idx="30">
                  <c:v>244.85</c:v>
                </c:pt>
                <c:pt idx="31">
                  <c:v>253.15</c:v>
                </c:pt>
                <c:pt idx="32">
                  <c:v>257.3</c:v>
                </c:pt>
                <c:pt idx="33">
                  <c:v>265.60000000000002</c:v>
                </c:pt>
                <c:pt idx="34">
                  <c:v>269.75</c:v>
                </c:pt>
                <c:pt idx="35">
                  <c:v>278.05</c:v>
                </c:pt>
                <c:pt idx="36">
                  <c:v>282.20000000000005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26-4F8C-AC8C-0526AC1C23F1}"/>
            </c:ext>
          </c:extLst>
        </c:ser>
        <c:ser>
          <c:idx val="5"/>
          <c:order val="5"/>
          <c:spPr>
            <a:ln cmpd="sng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Range!$S$3:$S$39</c:f>
              <c:numCache>
                <c:formatCode>0</c:formatCode>
                <c:ptCount val="37"/>
                <c:pt idx="0">
                  <c:v>8.34</c:v>
                </c:pt>
                <c:pt idx="1">
                  <c:v>16.68</c:v>
                </c:pt>
                <c:pt idx="2">
                  <c:v>25.02</c:v>
                </c:pt>
                <c:pt idx="3">
                  <c:v>29.19</c:v>
                </c:pt>
                <c:pt idx="4">
                  <c:v>37.53</c:v>
                </c:pt>
                <c:pt idx="5">
                  <c:v>45.87</c:v>
                </c:pt>
                <c:pt idx="6">
                  <c:v>50.04</c:v>
                </c:pt>
                <c:pt idx="7">
                  <c:v>58.38</c:v>
                </c:pt>
                <c:pt idx="8">
                  <c:v>66.72</c:v>
                </c:pt>
                <c:pt idx="9">
                  <c:v>70.89</c:v>
                </c:pt>
                <c:pt idx="10">
                  <c:v>79.23</c:v>
                </c:pt>
                <c:pt idx="11">
                  <c:v>87.57</c:v>
                </c:pt>
                <c:pt idx="12">
                  <c:v>91.74</c:v>
                </c:pt>
                <c:pt idx="13">
                  <c:v>100.08</c:v>
                </c:pt>
                <c:pt idx="14">
                  <c:v>108.42</c:v>
                </c:pt>
                <c:pt idx="15">
                  <c:v>112.59</c:v>
                </c:pt>
                <c:pt idx="16">
                  <c:v>120.92999999999999</c:v>
                </c:pt>
                <c:pt idx="17">
                  <c:v>129.27000000000001</c:v>
                </c:pt>
                <c:pt idx="18">
                  <c:v>137.61000000000001</c:v>
                </c:pt>
                <c:pt idx="19">
                  <c:v>141.78</c:v>
                </c:pt>
                <c:pt idx="20">
                  <c:v>150.12</c:v>
                </c:pt>
                <c:pt idx="21">
                  <c:v>154.29</c:v>
                </c:pt>
                <c:pt idx="22">
                  <c:v>162.63</c:v>
                </c:pt>
                <c:pt idx="23">
                  <c:v>166.8</c:v>
                </c:pt>
                <c:pt idx="24">
                  <c:v>175.14</c:v>
                </c:pt>
                <c:pt idx="25">
                  <c:v>183.48</c:v>
                </c:pt>
                <c:pt idx="26">
                  <c:v>187.65</c:v>
                </c:pt>
                <c:pt idx="27">
                  <c:v>195.98999999999998</c:v>
                </c:pt>
                <c:pt idx="28">
                  <c:v>204.32999999999998</c:v>
                </c:pt>
                <c:pt idx="29">
                  <c:v>212.67000000000002</c:v>
                </c:pt>
                <c:pt idx="30">
                  <c:v>216.84</c:v>
                </c:pt>
                <c:pt idx="31">
                  <c:v>225.18</c:v>
                </c:pt>
                <c:pt idx="32">
                  <c:v>229.35000000000002</c:v>
                </c:pt>
                <c:pt idx="33">
                  <c:v>237.68999999999997</c:v>
                </c:pt>
                <c:pt idx="34">
                  <c:v>241.85999999999999</c:v>
                </c:pt>
                <c:pt idx="35">
                  <c:v>246.03</c:v>
                </c:pt>
                <c:pt idx="36">
                  <c:v>254.37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26-4F8C-AC8C-0526AC1C23F1}"/>
            </c:ext>
          </c:extLst>
        </c:ser>
        <c:ser>
          <c:idx val="6"/>
          <c:order val="6"/>
          <c:spPr>
            <a:ln cmpd="sng">
              <a:solidFill>
                <a:srgbClr val="84A7D1"/>
              </a:solidFill>
            </a:ln>
          </c:spPr>
          <c:marker>
            <c:symbol val="none"/>
          </c:marker>
          <c:val>
            <c:numRef>
              <c:f>Range!$V$3:$V$39</c:f>
              <c:numCache>
                <c:formatCode>0</c:formatCode>
                <c:ptCount val="37"/>
                <c:pt idx="0">
                  <c:v>9.0400000000000009</c:v>
                </c:pt>
                <c:pt idx="1">
                  <c:v>13.559999999999999</c:v>
                </c:pt>
                <c:pt idx="2">
                  <c:v>22.6</c:v>
                </c:pt>
                <c:pt idx="3">
                  <c:v>31.640000000000004</c:v>
                </c:pt>
                <c:pt idx="4">
                  <c:v>40.68</c:v>
                </c:pt>
                <c:pt idx="5">
                  <c:v>45.2</c:v>
                </c:pt>
                <c:pt idx="6">
                  <c:v>54.239999999999995</c:v>
                </c:pt>
                <c:pt idx="7">
                  <c:v>63.280000000000008</c:v>
                </c:pt>
                <c:pt idx="8">
                  <c:v>72.320000000000007</c:v>
                </c:pt>
                <c:pt idx="9">
                  <c:v>76.84</c:v>
                </c:pt>
                <c:pt idx="10">
                  <c:v>85.88</c:v>
                </c:pt>
                <c:pt idx="11">
                  <c:v>94.92</c:v>
                </c:pt>
                <c:pt idx="12">
                  <c:v>103.96000000000001</c:v>
                </c:pt>
                <c:pt idx="13">
                  <c:v>108.47999999999999</c:v>
                </c:pt>
                <c:pt idx="14">
                  <c:v>117.52000000000001</c:v>
                </c:pt>
                <c:pt idx="15">
                  <c:v>126.56000000000002</c:v>
                </c:pt>
                <c:pt idx="16">
                  <c:v>135.6</c:v>
                </c:pt>
                <c:pt idx="17">
                  <c:v>140.12</c:v>
                </c:pt>
                <c:pt idx="18">
                  <c:v>149.16</c:v>
                </c:pt>
                <c:pt idx="19">
                  <c:v>158.19999999999999</c:v>
                </c:pt>
                <c:pt idx="20">
                  <c:v>167.24</c:v>
                </c:pt>
                <c:pt idx="21">
                  <c:v>176.28</c:v>
                </c:pt>
                <c:pt idx="22">
                  <c:v>180.8</c:v>
                </c:pt>
                <c:pt idx="23">
                  <c:v>189.84</c:v>
                </c:pt>
                <c:pt idx="24">
                  <c:v>198.88</c:v>
                </c:pt>
                <c:pt idx="25">
                  <c:v>203.4</c:v>
                </c:pt>
                <c:pt idx="26">
                  <c:v>212.44</c:v>
                </c:pt>
                <c:pt idx="27">
                  <c:v>216.95999999999998</c:v>
                </c:pt>
                <c:pt idx="28">
                  <c:v>221.48</c:v>
                </c:pt>
                <c:pt idx="29">
                  <c:v>230.52</c:v>
                </c:pt>
                <c:pt idx="30">
                  <c:v>235.04000000000002</c:v>
                </c:pt>
                <c:pt idx="31">
                  <c:v>239.56</c:v>
                </c:pt>
                <c:pt idx="32">
                  <c:v>248.60000000000002</c:v>
                </c:pt>
                <c:pt idx="33">
                  <c:v>253.12000000000003</c:v>
                </c:pt>
                <c:pt idx="34">
                  <c:v>257.64</c:v>
                </c:pt>
                <c:pt idx="35">
                  <c:v>262.15999999999997</c:v>
                </c:pt>
                <c:pt idx="36">
                  <c:v>271.2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26-4F8C-AC8C-0526AC1C23F1}"/>
            </c:ext>
          </c:extLst>
        </c:ser>
        <c:ser>
          <c:idx val="7"/>
          <c:order val="7"/>
          <c:spPr>
            <a:ln cmpd="sng">
              <a:solidFill>
                <a:srgbClr val="D38582"/>
              </a:solidFill>
            </a:ln>
          </c:spPr>
          <c:marker>
            <c:symbol val="none"/>
          </c:marker>
          <c:val>
            <c:numRef>
              <c:f>Range!$Y$3:$Y$29</c:f>
              <c:numCache>
                <c:formatCode>0</c:formatCode>
                <c:ptCount val="27"/>
                <c:pt idx="0">
                  <c:v>6.9899999999999993</c:v>
                </c:pt>
                <c:pt idx="1">
                  <c:v>13.979999999999999</c:v>
                </c:pt>
                <c:pt idx="2">
                  <c:v>18.64</c:v>
                </c:pt>
                <c:pt idx="3">
                  <c:v>25.63</c:v>
                </c:pt>
                <c:pt idx="4">
                  <c:v>34.949999999999996</c:v>
                </c:pt>
                <c:pt idx="5">
                  <c:v>41.94</c:v>
                </c:pt>
                <c:pt idx="6">
                  <c:v>51.26</c:v>
                </c:pt>
                <c:pt idx="7">
                  <c:v>58.25</c:v>
                </c:pt>
                <c:pt idx="8">
                  <c:v>67.569999999999993</c:v>
                </c:pt>
                <c:pt idx="9">
                  <c:v>74.56</c:v>
                </c:pt>
                <c:pt idx="10">
                  <c:v>83.88</c:v>
                </c:pt>
                <c:pt idx="11">
                  <c:v>93.2</c:v>
                </c:pt>
                <c:pt idx="12">
                  <c:v>102.52</c:v>
                </c:pt>
                <c:pt idx="13">
                  <c:v>111.83999999999999</c:v>
                </c:pt>
                <c:pt idx="14">
                  <c:v>121.16000000000001</c:v>
                </c:pt>
                <c:pt idx="15">
                  <c:v>130.48000000000002</c:v>
                </c:pt>
                <c:pt idx="16">
                  <c:v>137.47</c:v>
                </c:pt>
                <c:pt idx="17">
                  <c:v>146.79</c:v>
                </c:pt>
                <c:pt idx="18">
                  <c:v>156.11000000000001</c:v>
                </c:pt>
                <c:pt idx="19">
                  <c:v>163.1</c:v>
                </c:pt>
                <c:pt idx="20">
                  <c:v>170.09</c:v>
                </c:pt>
                <c:pt idx="21">
                  <c:v>172.42</c:v>
                </c:pt>
                <c:pt idx="22">
                  <c:v>174.75</c:v>
                </c:pt>
                <c:pt idx="23">
                  <c:v>179.41</c:v>
                </c:pt>
                <c:pt idx="24">
                  <c:v>181.74</c:v>
                </c:pt>
                <c:pt idx="25">
                  <c:v>184.07000000000002</c:v>
                </c:pt>
                <c:pt idx="26">
                  <c:v>186.4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26-4F8C-AC8C-0526AC1C2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137718"/>
        <c:axId val="844133068"/>
      </c:lineChart>
      <c:catAx>
        <c:axId val="20271377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minutes</a:t>
                </a:r>
              </a:p>
            </c:rich>
          </c:tx>
          <c:layout>
            <c:manualLayout>
              <c:xMode val="edge"/>
              <c:yMode val="edge"/>
              <c:x val="0.86571228786638066"/>
              <c:y val="0.893165154037523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844133068"/>
        <c:crosses val="autoZero"/>
        <c:auto val="1"/>
        <c:lblAlgn val="ctr"/>
        <c:lblOffset val="100"/>
        <c:noMultiLvlLbl val="1"/>
      </c:catAx>
      <c:valAx>
        <c:axId val="844133068"/>
        <c:scaling>
          <c:orientation val="minMax"/>
          <c:max val="45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1" i="0">
                    <a:solidFill>
                      <a:srgbClr val="000000"/>
                    </a:solidFill>
                    <a:latin typeface="+mn-lt"/>
                  </a:rPr>
                  <a:t>km</a:t>
                </a:r>
              </a:p>
            </c:rich>
          </c:tx>
          <c:layout>
            <c:manualLayout>
              <c:xMode val="edge"/>
              <c:yMode val="edge"/>
              <c:x val="4.5107794361525733E-2"/>
              <c:y val="3.8500946875311491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202713771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</xdr:colOff>
      <xdr:row>1</xdr:row>
      <xdr:rowOff>314325</xdr:rowOff>
    </xdr:from>
    <xdr:ext cx="10344150" cy="5895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104775</xdr:colOff>
      <xdr:row>20</xdr:row>
      <xdr:rowOff>95250</xdr:rowOff>
    </xdr:from>
    <xdr:ext cx="10344150" cy="56197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95250</xdr:colOff>
      <xdr:row>1</xdr:row>
      <xdr:rowOff>314325</xdr:rowOff>
    </xdr:from>
    <xdr:ext cx="10987368" cy="589597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F4A30BC-EDB0-4742-B88B-1B4A17DF5E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104774</xdr:colOff>
      <xdr:row>20</xdr:row>
      <xdr:rowOff>95250</xdr:rowOff>
    </xdr:from>
    <xdr:ext cx="10944225" cy="5619750"/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3927B0E4-986F-4CC0-974D-AE69D6A52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161925</xdr:colOff>
      <xdr:row>37</xdr:row>
      <xdr:rowOff>323850</xdr:rowOff>
    </xdr:from>
    <xdr:ext cx="10920693" cy="5619750"/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5A71A4CF-0B06-4309-AD5A-D2E998C0E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95250</xdr:colOff>
      <xdr:row>1</xdr:row>
      <xdr:rowOff>314325</xdr:rowOff>
    </xdr:from>
    <xdr:ext cx="10344150" cy="5895975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25</xdr:col>
      <xdr:colOff>104775</xdr:colOff>
      <xdr:row>20</xdr:row>
      <xdr:rowOff>95250</xdr:rowOff>
    </xdr:from>
    <xdr:ext cx="10344150" cy="5619750"/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25</xdr:col>
      <xdr:colOff>161925</xdr:colOff>
      <xdr:row>37</xdr:row>
      <xdr:rowOff>323850</xdr:rowOff>
    </xdr:from>
    <xdr:ext cx="10315575" cy="5619750"/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142875</xdr:colOff>
      <xdr:row>22</xdr:row>
      <xdr:rowOff>161925</xdr:rowOff>
    </xdr:from>
    <xdr:ext cx="10029825" cy="5467350"/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25</xdr:col>
      <xdr:colOff>200025</xdr:colOff>
      <xdr:row>1</xdr:row>
      <xdr:rowOff>38100</xdr:rowOff>
    </xdr:from>
    <xdr:ext cx="10029825" cy="5381625"/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26" zoomScale="85" zoomScaleNormal="85" workbookViewId="0"/>
  </sheetViews>
  <sheetFormatPr defaultColWidth="12.625" defaultRowHeight="15" customHeight="1" x14ac:dyDescent="0.2"/>
  <cols>
    <col min="1" max="1" width="4.75" customWidth="1"/>
    <col min="2" max="2" width="5" customWidth="1"/>
    <col min="3" max="3" width="3.25" customWidth="1"/>
    <col min="4" max="4" width="5.875" customWidth="1"/>
    <col min="5" max="5" width="5" customWidth="1"/>
    <col min="6" max="6" width="3.25" customWidth="1"/>
    <col min="7" max="7" width="5.875" customWidth="1"/>
    <col min="8" max="26" width="7.625" customWidth="1"/>
  </cols>
  <sheetData>
    <row r="1" spans="1:26" ht="156.75" customHeight="1" x14ac:dyDescent="0.4">
      <c r="A1" s="1"/>
      <c r="B1" s="38" t="s">
        <v>0</v>
      </c>
      <c r="C1" s="39"/>
      <c r="D1" s="39"/>
      <c r="E1" s="38" t="s">
        <v>1</v>
      </c>
      <c r="F1" s="39"/>
      <c r="G1" s="3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 x14ac:dyDescent="0.4">
      <c r="A2" s="1" t="s">
        <v>2</v>
      </c>
      <c r="B2" s="1" t="s">
        <v>3</v>
      </c>
      <c r="C2" s="1" t="s">
        <v>4</v>
      </c>
      <c r="D2" s="1" t="s">
        <v>5</v>
      </c>
      <c r="E2" s="1" t="s">
        <v>3</v>
      </c>
      <c r="F2" s="1" t="s">
        <v>4</v>
      </c>
      <c r="G2" s="1" t="s">
        <v>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 customHeight="1" x14ac:dyDescent="0.4">
      <c r="A3" s="1">
        <v>10</v>
      </c>
      <c r="B3" s="1">
        <v>139</v>
      </c>
      <c r="C3" s="1">
        <f t="shared" ref="C3:C93" si="0">B3/95</f>
        <v>1.4631578947368422</v>
      </c>
      <c r="D3" s="1">
        <f t="shared" ref="D3:D93" si="1">B3/0.225</f>
        <v>617.77777777777771</v>
      </c>
      <c r="E3" s="1">
        <v>125</v>
      </c>
      <c r="F3" s="1">
        <f t="shared" ref="F3:F93" si="2">E3/71</f>
        <v>1.7605633802816902</v>
      </c>
      <c r="G3" s="1">
        <f t="shared" ref="G3:G93" si="3">E3/0.225</f>
        <v>555.55555555555554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 x14ac:dyDescent="0.4">
      <c r="A4" s="1">
        <v>11</v>
      </c>
      <c r="B4" s="1">
        <v>140</v>
      </c>
      <c r="C4" s="1">
        <f t="shared" si="0"/>
        <v>1.4736842105263157</v>
      </c>
      <c r="D4" s="1">
        <f t="shared" si="1"/>
        <v>622.22222222222217</v>
      </c>
      <c r="E4" s="1">
        <v>125</v>
      </c>
      <c r="F4" s="1">
        <f t="shared" si="2"/>
        <v>1.7605633802816902</v>
      </c>
      <c r="G4" s="1">
        <f t="shared" si="3"/>
        <v>555.55555555555554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 x14ac:dyDescent="0.4">
      <c r="A5" s="1">
        <v>12</v>
      </c>
      <c r="B5" s="1">
        <v>140</v>
      </c>
      <c r="C5" s="1">
        <f t="shared" si="0"/>
        <v>1.4736842105263157</v>
      </c>
      <c r="D5" s="1">
        <f t="shared" si="1"/>
        <v>622.22222222222217</v>
      </c>
      <c r="E5" s="1">
        <v>125</v>
      </c>
      <c r="F5" s="1">
        <f t="shared" si="2"/>
        <v>1.7605633802816902</v>
      </c>
      <c r="G5" s="1">
        <f t="shared" si="3"/>
        <v>555.55555555555554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 customHeight="1" x14ac:dyDescent="0.4">
      <c r="A6" s="1">
        <v>13</v>
      </c>
      <c r="B6" s="1">
        <v>140</v>
      </c>
      <c r="C6" s="1">
        <f t="shared" si="0"/>
        <v>1.4736842105263157</v>
      </c>
      <c r="D6" s="1">
        <f t="shared" si="1"/>
        <v>622.22222222222217</v>
      </c>
      <c r="E6" s="1">
        <v>125</v>
      </c>
      <c r="F6" s="1">
        <f t="shared" si="2"/>
        <v>1.7605633802816902</v>
      </c>
      <c r="G6" s="1">
        <f t="shared" si="3"/>
        <v>555.55555555555554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 customHeight="1" x14ac:dyDescent="0.4">
      <c r="A7" s="1">
        <v>14</v>
      </c>
      <c r="B7" s="1">
        <v>140</v>
      </c>
      <c r="C7" s="1">
        <f t="shared" si="0"/>
        <v>1.4736842105263157</v>
      </c>
      <c r="D7" s="1">
        <f t="shared" si="1"/>
        <v>622.22222222222217</v>
      </c>
      <c r="E7" s="1">
        <v>126</v>
      </c>
      <c r="F7" s="1">
        <f t="shared" si="2"/>
        <v>1.7746478873239437</v>
      </c>
      <c r="G7" s="1">
        <f t="shared" si="3"/>
        <v>560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 customHeight="1" x14ac:dyDescent="0.4">
      <c r="A8" s="1">
        <v>15</v>
      </c>
      <c r="B8" s="1">
        <v>140</v>
      </c>
      <c r="C8" s="1">
        <f t="shared" si="0"/>
        <v>1.4736842105263157</v>
      </c>
      <c r="D8" s="1">
        <f t="shared" si="1"/>
        <v>622.22222222222217</v>
      </c>
      <c r="E8" s="1">
        <v>125</v>
      </c>
      <c r="F8" s="1">
        <f t="shared" si="2"/>
        <v>1.7605633802816902</v>
      </c>
      <c r="G8" s="1">
        <f t="shared" si="3"/>
        <v>555.55555555555554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 customHeight="1" x14ac:dyDescent="0.4">
      <c r="A9" s="1">
        <v>16</v>
      </c>
      <c r="B9" s="1">
        <v>140</v>
      </c>
      <c r="C9" s="1">
        <f t="shared" si="0"/>
        <v>1.4736842105263157</v>
      </c>
      <c r="D9" s="1">
        <f t="shared" si="1"/>
        <v>622.22222222222217</v>
      </c>
      <c r="E9" s="1">
        <v>126</v>
      </c>
      <c r="F9" s="1">
        <f t="shared" si="2"/>
        <v>1.7746478873239437</v>
      </c>
      <c r="G9" s="1">
        <f t="shared" si="3"/>
        <v>560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 customHeight="1" x14ac:dyDescent="0.4">
      <c r="A10" s="1">
        <v>17</v>
      </c>
      <c r="B10" s="1">
        <v>140</v>
      </c>
      <c r="C10" s="1">
        <f t="shared" si="0"/>
        <v>1.4736842105263157</v>
      </c>
      <c r="D10" s="1">
        <f t="shared" si="1"/>
        <v>622.22222222222217</v>
      </c>
      <c r="E10" s="1">
        <v>124</v>
      </c>
      <c r="F10" s="1">
        <f t="shared" si="2"/>
        <v>1.7464788732394365</v>
      </c>
      <c r="G10" s="1">
        <f t="shared" si="3"/>
        <v>551.11111111111109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6.25" customHeight="1" x14ac:dyDescent="0.4">
      <c r="A11" s="1">
        <v>18</v>
      </c>
      <c r="B11" s="1">
        <v>141</v>
      </c>
      <c r="C11" s="1">
        <f t="shared" si="0"/>
        <v>1.4842105263157894</v>
      </c>
      <c r="D11" s="1">
        <f t="shared" si="1"/>
        <v>626.66666666666663</v>
      </c>
      <c r="E11" s="1">
        <v>125</v>
      </c>
      <c r="F11" s="1">
        <f t="shared" si="2"/>
        <v>1.7605633802816902</v>
      </c>
      <c r="G11" s="1">
        <f t="shared" si="3"/>
        <v>555.55555555555554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6.25" customHeight="1" x14ac:dyDescent="0.4">
      <c r="A12" s="1">
        <v>19</v>
      </c>
      <c r="B12" s="1">
        <v>141</v>
      </c>
      <c r="C12" s="1">
        <f t="shared" si="0"/>
        <v>1.4842105263157894</v>
      </c>
      <c r="D12" s="1">
        <f t="shared" si="1"/>
        <v>626.66666666666663</v>
      </c>
      <c r="E12" s="1">
        <v>125</v>
      </c>
      <c r="F12" s="1">
        <f t="shared" si="2"/>
        <v>1.7605633802816902</v>
      </c>
      <c r="G12" s="1">
        <f t="shared" si="3"/>
        <v>555.55555555555554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6.25" customHeight="1" x14ac:dyDescent="0.4">
      <c r="A13" s="1">
        <v>20</v>
      </c>
      <c r="B13" s="1">
        <v>141</v>
      </c>
      <c r="C13" s="1">
        <f t="shared" si="0"/>
        <v>1.4842105263157894</v>
      </c>
      <c r="D13" s="1">
        <f t="shared" si="1"/>
        <v>626.66666666666663</v>
      </c>
      <c r="E13" s="1">
        <v>125</v>
      </c>
      <c r="F13" s="1">
        <f t="shared" si="2"/>
        <v>1.7605633802816902</v>
      </c>
      <c r="G13" s="1">
        <f t="shared" si="3"/>
        <v>555.55555555555554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6.25" customHeight="1" x14ac:dyDescent="0.4">
      <c r="A14" s="1">
        <v>21</v>
      </c>
      <c r="B14" s="1">
        <v>141</v>
      </c>
      <c r="C14" s="1">
        <f t="shared" si="0"/>
        <v>1.4842105263157894</v>
      </c>
      <c r="D14" s="1">
        <f t="shared" si="1"/>
        <v>626.66666666666663</v>
      </c>
      <c r="E14" s="1">
        <v>124</v>
      </c>
      <c r="F14" s="1">
        <f t="shared" si="2"/>
        <v>1.7464788732394365</v>
      </c>
      <c r="G14" s="1">
        <f t="shared" si="3"/>
        <v>551.11111111111109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6.25" customHeight="1" x14ac:dyDescent="0.4">
      <c r="A15" s="1">
        <v>22</v>
      </c>
      <c r="B15" s="1">
        <v>141</v>
      </c>
      <c r="C15" s="1">
        <f t="shared" si="0"/>
        <v>1.4842105263157894</v>
      </c>
      <c r="D15" s="1">
        <f t="shared" si="1"/>
        <v>626.66666666666663</v>
      </c>
      <c r="E15" s="1">
        <v>124</v>
      </c>
      <c r="F15" s="1">
        <f t="shared" si="2"/>
        <v>1.7464788732394365</v>
      </c>
      <c r="G15" s="1">
        <f t="shared" si="3"/>
        <v>551.11111111111109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6.25" customHeight="1" x14ac:dyDescent="0.4">
      <c r="A16" s="1">
        <v>23</v>
      </c>
      <c r="B16" s="1">
        <v>141</v>
      </c>
      <c r="C16" s="1">
        <f t="shared" si="0"/>
        <v>1.4842105263157894</v>
      </c>
      <c r="D16" s="1">
        <f t="shared" si="1"/>
        <v>626.66666666666663</v>
      </c>
      <c r="E16" s="1">
        <v>124</v>
      </c>
      <c r="F16" s="1">
        <f t="shared" si="2"/>
        <v>1.7464788732394365</v>
      </c>
      <c r="G16" s="1">
        <f t="shared" si="3"/>
        <v>551.11111111111109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6.25" customHeight="1" x14ac:dyDescent="0.4">
      <c r="A17" s="1">
        <v>24</v>
      </c>
      <c r="B17" s="1">
        <v>141</v>
      </c>
      <c r="C17" s="1">
        <f t="shared" si="0"/>
        <v>1.4842105263157894</v>
      </c>
      <c r="D17" s="1">
        <f t="shared" si="1"/>
        <v>626.66666666666663</v>
      </c>
      <c r="E17" s="1">
        <v>124</v>
      </c>
      <c r="F17" s="1">
        <f t="shared" si="2"/>
        <v>1.7464788732394365</v>
      </c>
      <c r="G17" s="1">
        <f t="shared" si="3"/>
        <v>551.11111111111109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6.25" customHeight="1" x14ac:dyDescent="0.4">
      <c r="A18" s="1">
        <v>25</v>
      </c>
      <c r="B18" s="1">
        <v>141</v>
      </c>
      <c r="C18" s="1">
        <f t="shared" si="0"/>
        <v>1.4842105263157894</v>
      </c>
      <c r="D18" s="1">
        <f t="shared" si="1"/>
        <v>626.66666666666663</v>
      </c>
      <c r="E18" s="1">
        <v>124</v>
      </c>
      <c r="F18" s="1">
        <f t="shared" si="2"/>
        <v>1.7464788732394365</v>
      </c>
      <c r="G18" s="1">
        <f t="shared" si="3"/>
        <v>551.11111111111109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6.25" customHeight="1" x14ac:dyDescent="0.4">
      <c r="A19" s="1">
        <v>26</v>
      </c>
      <c r="B19" s="1">
        <v>141</v>
      </c>
      <c r="C19" s="1">
        <f t="shared" si="0"/>
        <v>1.4842105263157894</v>
      </c>
      <c r="D19" s="1">
        <f t="shared" si="1"/>
        <v>626.66666666666663</v>
      </c>
      <c r="E19" s="1">
        <v>123</v>
      </c>
      <c r="F19" s="1">
        <f t="shared" si="2"/>
        <v>1.732394366197183</v>
      </c>
      <c r="G19" s="1">
        <f t="shared" si="3"/>
        <v>546.66666666666663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6.25" customHeight="1" x14ac:dyDescent="0.4">
      <c r="A20" s="1">
        <v>27</v>
      </c>
      <c r="B20" s="1">
        <v>141</v>
      </c>
      <c r="C20" s="1">
        <f t="shared" si="0"/>
        <v>1.4842105263157894</v>
      </c>
      <c r="D20" s="1">
        <f t="shared" si="1"/>
        <v>626.66666666666663</v>
      </c>
      <c r="E20" s="1">
        <v>123</v>
      </c>
      <c r="F20" s="1">
        <f t="shared" si="2"/>
        <v>1.732394366197183</v>
      </c>
      <c r="G20" s="1">
        <f t="shared" si="3"/>
        <v>546.66666666666663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6.25" customHeight="1" x14ac:dyDescent="0.4">
      <c r="A21" s="1">
        <v>28</v>
      </c>
      <c r="B21" s="1">
        <v>140</v>
      </c>
      <c r="C21" s="1">
        <f t="shared" si="0"/>
        <v>1.4736842105263157</v>
      </c>
      <c r="D21" s="1">
        <f t="shared" si="1"/>
        <v>622.22222222222217</v>
      </c>
      <c r="E21" s="1">
        <v>123</v>
      </c>
      <c r="F21" s="1">
        <f t="shared" si="2"/>
        <v>1.732394366197183</v>
      </c>
      <c r="G21" s="1">
        <f t="shared" si="3"/>
        <v>546.66666666666663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25" customHeight="1" x14ac:dyDescent="0.4">
      <c r="A22" s="1">
        <v>29</v>
      </c>
      <c r="B22" s="1">
        <v>140</v>
      </c>
      <c r="C22" s="1">
        <f t="shared" si="0"/>
        <v>1.4736842105263157</v>
      </c>
      <c r="D22" s="1">
        <f t="shared" si="1"/>
        <v>622.22222222222217</v>
      </c>
      <c r="E22" s="1">
        <v>123</v>
      </c>
      <c r="F22" s="1">
        <f t="shared" si="2"/>
        <v>1.732394366197183</v>
      </c>
      <c r="G22" s="1">
        <f t="shared" si="3"/>
        <v>546.66666666666663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25" customHeight="1" x14ac:dyDescent="0.4">
      <c r="A23" s="1">
        <v>30</v>
      </c>
      <c r="B23" s="1">
        <v>141</v>
      </c>
      <c r="C23" s="1">
        <f t="shared" si="0"/>
        <v>1.4842105263157894</v>
      </c>
      <c r="D23" s="1">
        <f t="shared" si="1"/>
        <v>626.66666666666663</v>
      </c>
      <c r="E23" s="1">
        <v>122</v>
      </c>
      <c r="F23" s="1">
        <f t="shared" si="2"/>
        <v>1.7183098591549295</v>
      </c>
      <c r="G23" s="1">
        <f t="shared" si="3"/>
        <v>542.22222222222217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6.25" customHeight="1" x14ac:dyDescent="0.4">
      <c r="A24" s="1">
        <v>31</v>
      </c>
      <c r="B24" s="1">
        <v>141</v>
      </c>
      <c r="C24" s="1">
        <f t="shared" si="0"/>
        <v>1.4842105263157894</v>
      </c>
      <c r="D24" s="1">
        <f t="shared" si="1"/>
        <v>626.66666666666663</v>
      </c>
      <c r="E24" s="1">
        <v>121</v>
      </c>
      <c r="F24" s="1">
        <f t="shared" si="2"/>
        <v>1.704225352112676</v>
      </c>
      <c r="G24" s="1">
        <f t="shared" si="3"/>
        <v>537.77777777777771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 x14ac:dyDescent="0.4">
      <c r="A25" s="1">
        <v>32</v>
      </c>
      <c r="B25" s="1">
        <v>141</v>
      </c>
      <c r="C25" s="1">
        <f t="shared" si="0"/>
        <v>1.4842105263157894</v>
      </c>
      <c r="D25" s="1">
        <f t="shared" si="1"/>
        <v>626.66666666666663</v>
      </c>
      <c r="E25" s="1">
        <v>121</v>
      </c>
      <c r="F25" s="1">
        <f t="shared" si="2"/>
        <v>1.704225352112676</v>
      </c>
      <c r="G25" s="1">
        <f t="shared" si="3"/>
        <v>537.77777777777771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 x14ac:dyDescent="0.4">
      <c r="A26" s="1">
        <v>33</v>
      </c>
      <c r="B26" s="1">
        <v>142</v>
      </c>
      <c r="C26" s="1">
        <f t="shared" si="0"/>
        <v>1.4947368421052631</v>
      </c>
      <c r="D26" s="1">
        <f t="shared" si="1"/>
        <v>631.11111111111109</v>
      </c>
      <c r="E26" s="1">
        <v>121</v>
      </c>
      <c r="F26" s="1">
        <f t="shared" si="2"/>
        <v>1.704225352112676</v>
      </c>
      <c r="G26" s="1">
        <f t="shared" si="3"/>
        <v>537.77777777777771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6.25" customHeight="1" x14ac:dyDescent="0.4">
      <c r="A27" s="1">
        <v>34</v>
      </c>
      <c r="B27" s="1">
        <v>142</v>
      </c>
      <c r="C27" s="1">
        <f t="shared" si="0"/>
        <v>1.4947368421052631</v>
      </c>
      <c r="D27" s="1">
        <f t="shared" si="1"/>
        <v>631.11111111111109</v>
      </c>
      <c r="E27" s="1">
        <v>120</v>
      </c>
      <c r="F27" s="1">
        <f t="shared" si="2"/>
        <v>1.6901408450704225</v>
      </c>
      <c r="G27" s="1">
        <f t="shared" si="3"/>
        <v>533.33333333333337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6.25" customHeight="1" x14ac:dyDescent="0.4">
      <c r="A28" s="1">
        <v>35</v>
      </c>
      <c r="B28" s="1">
        <v>142</v>
      </c>
      <c r="C28" s="1">
        <f t="shared" si="0"/>
        <v>1.4947368421052631</v>
      </c>
      <c r="D28" s="1">
        <f t="shared" si="1"/>
        <v>631.11111111111109</v>
      </c>
      <c r="E28" s="1">
        <v>119</v>
      </c>
      <c r="F28" s="1">
        <f t="shared" si="2"/>
        <v>1.676056338028169</v>
      </c>
      <c r="G28" s="1">
        <f t="shared" si="3"/>
        <v>528.88888888888891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6.25" customHeight="1" x14ac:dyDescent="0.4">
      <c r="A29" s="1">
        <v>36</v>
      </c>
      <c r="B29" s="1">
        <v>142</v>
      </c>
      <c r="C29" s="1">
        <f t="shared" si="0"/>
        <v>1.4947368421052631</v>
      </c>
      <c r="D29" s="1">
        <f t="shared" si="1"/>
        <v>631.11111111111109</v>
      </c>
      <c r="E29" s="1">
        <v>119</v>
      </c>
      <c r="F29" s="1">
        <f t="shared" si="2"/>
        <v>1.676056338028169</v>
      </c>
      <c r="G29" s="1">
        <f t="shared" si="3"/>
        <v>528.88888888888891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6.25" customHeight="1" x14ac:dyDescent="0.4">
      <c r="A30" s="1">
        <v>37</v>
      </c>
      <c r="B30" s="1">
        <v>142</v>
      </c>
      <c r="C30" s="1">
        <f t="shared" si="0"/>
        <v>1.4947368421052631</v>
      </c>
      <c r="D30" s="1">
        <f t="shared" si="1"/>
        <v>631.11111111111109</v>
      </c>
      <c r="E30" s="1">
        <v>118</v>
      </c>
      <c r="F30" s="1">
        <f t="shared" si="2"/>
        <v>1.6619718309859155</v>
      </c>
      <c r="G30" s="1">
        <f t="shared" si="3"/>
        <v>524.44444444444446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6.25" customHeight="1" x14ac:dyDescent="0.4">
      <c r="A31" s="1">
        <v>38</v>
      </c>
      <c r="B31" s="1">
        <v>142</v>
      </c>
      <c r="C31" s="1">
        <f t="shared" si="0"/>
        <v>1.4947368421052631</v>
      </c>
      <c r="D31" s="1">
        <f t="shared" si="1"/>
        <v>631.11111111111109</v>
      </c>
      <c r="E31" s="1">
        <v>117</v>
      </c>
      <c r="F31" s="1">
        <f t="shared" si="2"/>
        <v>1.647887323943662</v>
      </c>
      <c r="G31" s="1">
        <f t="shared" si="3"/>
        <v>520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6.25" customHeight="1" x14ac:dyDescent="0.4">
      <c r="A32" s="1">
        <v>39</v>
      </c>
      <c r="B32" s="1">
        <v>142</v>
      </c>
      <c r="C32" s="1">
        <f t="shared" si="0"/>
        <v>1.4947368421052631</v>
      </c>
      <c r="D32" s="1">
        <f t="shared" si="1"/>
        <v>631.11111111111109</v>
      </c>
      <c r="E32" s="1">
        <v>116</v>
      </c>
      <c r="F32" s="1">
        <f t="shared" si="2"/>
        <v>1.6338028169014085</v>
      </c>
      <c r="G32" s="1">
        <f t="shared" si="3"/>
        <v>515.55555555555554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6.25" customHeight="1" x14ac:dyDescent="0.4">
      <c r="A33" s="1">
        <v>40</v>
      </c>
      <c r="B33" s="1">
        <v>142</v>
      </c>
      <c r="C33" s="1">
        <f t="shared" si="0"/>
        <v>1.4947368421052631</v>
      </c>
      <c r="D33" s="1">
        <f t="shared" si="1"/>
        <v>631.11111111111109</v>
      </c>
      <c r="E33" s="1">
        <v>116</v>
      </c>
      <c r="F33" s="1">
        <f t="shared" si="2"/>
        <v>1.6338028169014085</v>
      </c>
      <c r="G33" s="1">
        <f t="shared" si="3"/>
        <v>515.55555555555554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6.25" customHeight="1" x14ac:dyDescent="0.4">
      <c r="A34" s="1">
        <v>41</v>
      </c>
      <c r="B34" s="1">
        <v>142</v>
      </c>
      <c r="C34" s="1">
        <f t="shared" si="0"/>
        <v>1.4947368421052631</v>
      </c>
      <c r="D34" s="1">
        <f t="shared" si="1"/>
        <v>631.11111111111109</v>
      </c>
      <c r="E34" s="1">
        <v>116</v>
      </c>
      <c r="F34" s="1">
        <f t="shared" si="2"/>
        <v>1.6338028169014085</v>
      </c>
      <c r="G34" s="1">
        <f t="shared" si="3"/>
        <v>515.55555555555554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6.25" customHeight="1" x14ac:dyDescent="0.4">
      <c r="A35" s="1">
        <v>42</v>
      </c>
      <c r="B35" s="1">
        <v>142</v>
      </c>
      <c r="C35" s="1">
        <f t="shared" si="0"/>
        <v>1.4947368421052631</v>
      </c>
      <c r="D35" s="1">
        <f t="shared" si="1"/>
        <v>631.11111111111109</v>
      </c>
      <c r="E35" s="1">
        <v>115</v>
      </c>
      <c r="F35" s="1">
        <f t="shared" si="2"/>
        <v>1.619718309859155</v>
      </c>
      <c r="G35" s="1">
        <f t="shared" si="3"/>
        <v>511.11111111111109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6.25" customHeight="1" x14ac:dyDescent="0.4">
      <c r="A36" s="1">
        <v>43</v>
      </c>
      <c r="B36" s="1">
        <v>143</v>
      </c>
      <c r="C36" s="1">
        <f t="shared" si="0"/>
        <v>1.5052631578947369</v>
      </c>
      <c r="D36" s="1">
        <f t="shared" si="1"/>
        <v>635.55555555555554</v>
      </c>
      <c r="E36" s="1">
        <v>114</v>
      </c>
      <c r="F36" s="1">
        <f t="shared" si="2"/>
        <v>1.6056338028169015</v>
      </c>
      <c r="G36" s="1">
        <f t="shared" si="3"/>
        <v>506.66666666666663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 x14ac:dyDescent="0.4">
      <c r="A37" s="1">
        <v>44</v>
      </c>
      <c r="B37" s="1">
        <v>143</v>
      </c>
      <c r="C37" s="1">
        <f t="shared" si="0"/>
        <v>1.5052631578947369</v>
      </c>
      <c r="D37" s="1">
        <f t="shared" si="1"/>
        <v>635.55555555555554</v>
      </c>
      <c r="E37" s="1">
        <v>114</v>
      </c>
      <c r="F37" s="1">
        <f t="shared" si="2"/>
        <v>1.6056338028169015</v>
      </c>
      <c r="G37" s="1">
        <f t="shared" si="3"/>
        <v>506.66666666666663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6.25" customHeight="1" x14ac:dyDescent="0.4">
      <c r="A38" s="1">
        <v>45</v>
      </c>
      <c r="B38" s="1">
        <v>143</v>
      </c>
      <c r="C38" s="1">
        <f t="shared" si="0"/>
        <v>1.5052631578947369</v>
      </c>
      <c r="D38" s="1">
        <f t="shared" si="1"/>
        <v>635.55555555555554</v>
      </c>
      <c r="E38" s="1">
        <v>113</v>
      </c>
      <c r="F38" s="1">
        <f t="shared" si="2"/>
        <v>1.591549295774648</v>
      </c>
      <c r="G38" s="1">
        <f t="shared" si="3"/>
        <v>502.22222222222223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6.25" customHeight="1" x14ac:dyDescent="0.4">
      <c r="A39" s="1">
        <v>46</v>
      </c>
      <c r="B39" s="1">
        <v>143</v>
      </c>
      <c r="C39" s="1">
        <f t="shared" si="0"/>
        <v>1.5052631578947369</v>
      </c>
      <c r="D39" s="1">
        <f t="shared" si="1"/>
        <v>635.55555555555554</v>
      </c>
      <c r="E39" s="1">
        <v>112</v>
      </c>
      <c r="F39" s="1">
        <f t="shared" si="2"/>
        <v>1.5774647887323943</v>
      </c>
      <c r="G39" s="1">
        <f t="shared" si="3"/>
        <v>497.77777777777777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6.25" customHeight="1" x14ac:dyDescent="0.4">
      <c r="A40" s="1">
        <v>47</v>
      </c>
      <c r="B40" s="1">
        <v>143</v>
      </c>
      <c r="C40" s="1">
        <f t="shared" si="0"/>
        <v>1.5052631578947369</v>
      </c>
      <c r="D40" s="1">
        <f t="shared" si="1"/>
        <v>635.55555555555554</v>
      </c>
      <c r="E40" s="1">
        <v>113</v>
      </c>
      <c r="F40" s="1">
        <f t="shared" si="2"/>
        <v>1.591549295774648</v>
      </c>
      <c r="G40" s="1">
        <f t="shared" si="3"/>
        <v>502.22222222222223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6.25" customHeight="1" x14ac:dyDescent="0.4">
      <c r="A41" s="1">
        <v>48</v>
      </c>
      <c r="B41" s="1">
        <v>143</v>
      </c>
      <c r="C41" s="1">
        <f t="shared" si="0"/>
        <v>1.5052631578947369</v>
      </c>
      <c r="D41" s="1">
        <f t="shared" si="1"/>
        <v>635.55555555555554</v>
      </c>
      <c r="E41" s="1">
        <v>112</v>
      </c>
      <c r="F41" s="1">
        <f t="shared" si="2"/>
        <v>1.5774647887323943</v>
      </c>
      <c r="G41" s="1">
        <f t="shared" si="3"/>
        <v>497.77777777777777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6.25" customHeight="1" x14ac:dyDescent="0.4">
      <c r="A42" s="1">
        <v>49</v>
      </c>
      <c r="B42" s="1">
        <v>143</v>
      </c>
      <c r="C42" s="1">
        <f t="shared" si="0"/>
        <v>1.5052631578947369</v>
      </c>
      <c r="D42" s="1">
        <f t="shared" si="1"/>
        <v>635.55555555555554</v>
      </c>
      <c r="E42" s="1">
        <v>112</v>
      </c>
      <c r="F42" s="1">
        <f t="shared" si="2"/>
        <v>1.5774647887323943</v>
      </c>
      <c r="G42" s="1">
        <f t="shared" si="3"/>
        <v>497.77777777777777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6.25" customHeight="1" x14ac:dyDescent="0.4">
      <c r="A43" s="1">
        <v>50</v>
      </c>
      <c r="B43" s="1">
        <v>143</v>
      </c>
      <c r="C43" s="1">
        <f t="shared" si="0"/>
        <v>1.5052631578947369</v>
      </c>
      <c r="D43" s="1">
        <f t="shared" si="1"/>
        <v>635.55555555555554</v>
      </c>
      <c r="E43" s="1">
        <v>113</v>
      </c>
      <c r="F43" s="1">
        <f t="shared" si="2"/>
        <v>1.591549295774648</v>
      </c>
      <c r="G43" s="1">
        <f t="shared" si="3"/>
        <v>502.22222222222223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6.25" customHeight="1" x14ac:dyDescent="0.4">
      <c r="A44" s="1">
        <v>51</v>
      </c>
      <c r="B44" s="1">
        <v>144</v>
      </c>
      <c r="C44" s="1">
        <f t="shared" si="0"/>
        <v>1.5157894736842106</v>
      </c>
      <c r="D44" s="1">
        <f t="shared" si="1"/>
        <v>640</v>
      </c>
      <c r="E44" s="1">
        <v>113</v>
      </c>
      <c r="F44" s="1">
        <f t="shared" si="2"/>
        <v>1.591549295774648</v>
      </c>
      <c r="G44" s="1">
        <f t="shared" si="3"/>
        <v>502.22222222222223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6.25" customHeight="1" x14ac:dyDescent="0.4">
      <c r="A45" s="1">
        <v>52</v>
      </c>
      <c r="B45" s="1">
        <v>144</v>
      </c>
      <c r="C45" s="1">
        <f t="shared" si="0"/>
        <v>1.5157894736842106</v>
      </c>
      <c r="D45" s="1">
        <f t="shared" si="1"/>
        <v>640</v>
      </c>
      <c r="E45" s="1">
        <v>113</v>
      </c>
      <c r="F45" s="1">
        <f t="shared" si="2"/>
        <v>1.591549295774648</v>
      </c>
      <c r="G45" s="1">
        <f t="shared" si="3"/>
        <v>502.22222222222223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6.25" customHeight="1" x14ac:dyDescent="0.4">
      <c r="A46" s="1">
        <v>53</v>
      </c>
      <c r="B46" s="1">
        <v>144</v>
      </c>
      <c r="C46" s="1">
        <f t="shared" si="0"/>
        <v>1.5157894736842106</v>
      </c>
      <c r="D46" s="1">
        <f t="shared" si="1"/>
        <v>640</v>
      </c>
      <c r="E46" s="1">
        <v>113</v>
      </c>
      <c r="F46" s="1">
        <f t="shared" si="2"/>
        <v>1.591549295774648</v>
      </c>
      <c r="G46" s="1">
        <f t="shared" si="3"/>
        <v>502.22222222222223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6.25" customHeight="1" x14ac:dyDescent="0.4">
      <c r="A47" s="1">
        <v>54</v>
      </c>
      <c r="B47" s="1">
        <v>144</v>
      </c>
      <c r="C47" s="1">
        <f t="shared" si="0"/>
        <v>1.5157894736842106</v>
      </c>
      <c r="D47" s="1">
        <f t="shared" si="1"/>
        <v>640</v>
      </c>
      <c r="E47" s="1">
        <v>114</v>
      </c>
      <c r="F47" s="1">
        <f t="shared" si="2"/>
        <v>1.6056338028169015</v>
      </c>
      <c r="G47" s="1">
        <f t="shared" si="3"/>
        <v>506.66666666666663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6.25" customHeight="1" x14ac:dyDescent="0.4">
      <c r="A48" s="1">
        <v>55</v>
      </c>
      <c r="B48" s="1">
        <v>144</v>
      </c>
      <c r="C48" s="1">
        <f t="shared" si="0"/>
        <v>1.5157894736842106</v>
      </c>
      <c r="D48" s="1">
        <f t="shared" si="1"/>
        <v>640</v>
      </c>
      <c r="E48" s="1">
        <v>114</v>
      </c>
      <c r="F48" s="1">
        <f t="shared" si="2"/>
        <v>1.6056338028169015</v>
      </c>
      <c r="G48" s="1">
        <f t="shared" si="3"/>
        <v>506.66666666666663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6.25" customHeight="1" x14ac:dyDescent="0.4">
      <c r="A49" s="1">
        <v>56</v>
      </c>
      <c r="B49" s="1">
        <v>144</v>
      </c>
      <c r="C49" s="1">
        <f t="shared" si="0"/>
        <v>1.5157894736842106</v>
      </c>
      <c r="D49" s="1">
        <f t="shared" si="1"/>
        <v>640</v>
      </c>
      <c r="E49" s="1">
        <v>114</v>
      </c>
      <c r="F49" s="1">
        <f t="shared" si="2"/>
        <v>1.6056338028169015</v>
      </c>
      <c r="G49" s="1">
        <f t="shared" si="3"/>
        <v>506.66666666666663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6.25" customHeight="1" x14ac:dyDescent="0.4">
      <c r="A50" s="1">
        <v>57</v>
      </c>
      <c r="B50" s="1">
        <v>145</v>
      </c>
      <c r="C50" s="1">
        <f t="shared" si="0"/>
        <v>1.5263157894736843</v>
      </c>
      <c r="D50" s="1">
        <f t="shared" si="1"/>
        <v>644.44444444444446</v>
      </c>
      <c r="E50" s="1">
        <v>114</v>
      </c>
      <c r="F50" s="1">
        <f t="shared" si="2"/>
        <v>1.6056338028169015</v>
      </c>
      <c r="G50" s="1">
        <f t="shared" si="3"/>
        <v>506.66666666666663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6.25" customHeight="1" x14ac:dyDescent="0.4">
      <c r="A51" s="1">
        <v>58</v>
      </c>
      <c r="B51" s="1">
        <v>145</v>
      </c>
      <c r="C51" s="1">
        <f t="shared" si="0"/>
        <v>1.5263157894736843</v>
      </c>
      <c r="D51" s="1">
        <f t="shared" si="1"/>
        <v>644.44444444444446</v>
      </c>
      <c r="E51" s="1">
        <v>114</v>
      </c>
      <c r="F51" s="1">
        <f t="shared" si="2"/>
        <v>1.6056338028169015</v>
      </c>
      <c r="G51" s="1">
        <f t="shared" si="3"/>
        <v>506.66666666666663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 customHeight="1" x14ac:dyDescent="0.4">
      <c r="A52" s="1">
        <v>59</v>
      </c>
      <c r="B52" s="1">
        <v>145</v>
      </c>
      <c r="C52" s="1">
        <f t="shared" si="0"/>
        <v>1.5263157894736843</v>
      </c>
      <c r="D52" s="1">
        <f t="shared" si="1"/>
        <v>644.44444444444446</v>
      </c>
      <c r="E52" s="1">
        <v>114</v>
      </c>
      <c r="F52" s="1">
        <f t="shared" si="2"/>
        <v>1.6056338028169015</v>
      </c>
      <c r="G52" s="1">
        <f t="shared" si="3"/>
        <v>506.66666666666663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6.25" customHeight="1" x14ac:dyDescent="0.4">
      <c r="A53" s="1">
        <v>60</v>
      </c>
      <c r="B53" s="1">
        <v>145</v>
      </c>
      <c r="C53" s="1">
        <f t="shared" si="0"/>
        <v>1.5263157894736843</v>
      </c>
      <c r="D53" s="1">
        <f t="shared" si="1"/>
        <v>644.44444444444446</v>
      </c>
      <c r="E53" s="1">
        <v>115</v>
      </c>
      <c r="F53" s="1">
        <f t="shared" si="2"/>
        <v>1.619718309859155</v>
      </c>
      <c r="G53" s="1">
        <f t="shared" si="3"/>
        <v>511.11111111111109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6.25" customHeight="1" x14ac:dyDescent="0.4">
      <c r="A54" s="1">
        <v>61</v>
      </c>
      <c r="B54" s="1">
        <v>145</v>
      </c>
      <c r="C54" s="1">
        <f t="shared" si="0"/>
        <v>1.5263157894736843</v>
      </c>
      <c r="D54" s="1">
        <f t="shared" si="1"/>
        <v>644.44444444444446</v>
      </c>
      <c r="E54" s="1">
        <v>115</v>
      </c>
      <c r="F54" s="1">
        <f t="shared" si="2"/>
        <v>1.619718309859155</v>
      </c>
      <c r="G54" s="1">
        <f t="shared" si="3"/>
        <v>511.11111111111109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6.25" customHeight="1" x14ac:dyDescent="0.4">
      <c r="A55" s="1">
        <v>62</v>
      </c>
      <c r="B55" s="1">
        <v>145</v>
      </c>
      <c r="C55" s="1">
        <f t="shared" si="0"/>
        <v>1.5263157894736843</v>
      </c>
      <c r="D55" s="1">
        <f t="shared" si="1"/>
        <v>644.44444444444446</v>
      </c>
      <c r="E55" s="1">
        <v>115</v>
      </c>
      <c r="F55" s="1">
        <f t="shared" si="2"/>
        <v>1.619718309859155</v>
      </c>
      <c r="G55" s="1">
        <f t="shared" si="3"/>
        <v>511.11111111111109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6.25" customHeight="1" x14ac:dyDescent="0.4">
      <c r="A56" s="1">
        <v>63</v>
      </c>
      <c r="B56" s="1">
        <v>146</v>
      </c>
      <c r="C56" s="1">
        <f t="shared" si="0"/>
        <v>1.5368421052631578</v>
      </c>
      <c r="D56" s="1">
        <f t="shared" si="1"/>
        <v>648.88888888888891</v>
      </c>
      <c r="E56" s="1">
        <v>115</v>
      </c>
      <c r="F56" s="1">
        <f t="shared" si="2"/>
        <v>1.619718309859155</v>
      </c>
      <c r="G56" s="1">
        <f t="shared" si="3"/>
        <v>511.11111111111109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6.25" customHeight="1" x14ac:dyDescent="0.4">
      <c r="A57" s="1">
        <v>64</v>
      </c>
      <c r="B57" s="1">
        <v>146</v>
      </c>
      <c r="C57" s="1">
        <f t="shared" si="0"/>
        <v>1.5368421052631578</v>
      </c>
      <c r="D57" s="1">
        <f t="shared" si="1"/>
        <v>648.88888888888891</v>
      </c>
      <c r="E57" s="1">
        <v>116</v>
      </c>
      <c r="F57" s="1">
        <f t="shared" si="2"/>
        <v>1.6338028169014085</v>
      </c>
      <c r="G57" s="1">
        <f t="shared" si="3"/>
        <v>515.55555555555554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6.25" customHeight="1" x14ac:dyDescent="0.4">
      <c r="A58" s="1">
        <v>65</v>
      </c>
      <c r="B58" s="1">
        <v>147</v>
      </c>
      <c r="C58" s="1">
        <f t="shared" si="0"/>
        <v>1.5473684210526315</v>
      </c>
      <c r="D58" s="1">
        <f t="shared" si="1"/>
        <v>653.33333333333337</v>
      </c>
      <c r="E58" s="1">
        <v>113</v>
      </c>
      <c r="F58" s="1">
        <f t="shared" si="2"/>
        <v>1.591549295774648</v>
      </c>
      <c r="G58" s="1">
        <f t="shared" si="3"/>
        <v>502.22222222222223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6.25" customHeight="1" x14ac:dyDescent="0.4">
      <c r="A59" s="1">
        <v>66</v>
      </c>
      <c r="B59" s="1">
        <v>147</v>
      </c>
      <c r="C59" s="1">
        <f t="shared" si="0"/>
        <v>1.5473684210526315</v>
      </c>
      <c r="D59" s="1">
        <f t="shared" si="1"/>
        <v>653.33333333333337</v>
      </c>
      <c r="E59" s="1">
        <v>110</v>
      </c>
      <c r="F59" s="1">
        <f t="shared" si="2"/>
        <v>1.5492957746478873</v>
      </c>
      <c r="G59" s="1">
        <f t="shared" si="3"/>
        <v>488.88888888888886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6.25" customHeight="1" x14ac:dyDescent="0.4">
      <c r="A60" s="1">
        <v>67</v>
      </c>
      <c r="B60" s="1">
        <v>147</v>
      </c>
      <c r="C60" s="1">
        <f t="shared" si="0"/>
        <v>1.5473684210526315</v>
      </c>
      <c r="D60" s="1">
        <f t="shared" si="1"/>
        <v>653.33333333333337</v>
      </c>
      <c r="E60" s="1">
        <v>107</v>
      </c>
      <c r="F60" s="1">
        <f t="shared" si="2"/>
        <v>1.5070422535211268</v>
      </c>
      <c r="G60" s="1">
        <f t="shared" si="3"/>
        <v>475.55555555555554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6.25" customHeight="1" x14ac:dyDescent="0.4">
      <c r="A61" s="1">
        <v>68</v>
      </c>
      <c r="B61" s="1">
        <v>148</v>
      </c>
      <c r="C61" s="1">
        <f t="shared" si="0"/>
        <v>1.5578947368421052</v>
      </c>
      <c r="D61" s="1">
        <f t="shared" si="1"/>
        <v>657.77777777777771</v>
      </c>
      <c r="E61" s="1">
        <v>106</v>
      </c>
      <c r="F61" s="1">
        <f t="shared" si="2"/>
        <v>1.4929577464788732</v>
      </c>
      <c r="G61" s="1">
        <f t="shared" si="3"/>
        <v>471.11111111111109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6.25" customHeight="1" x14ac:dyDescent="0.4">
      <c r="A62" s="1">
        <v>69</v>
      </c>
      <c r="B62" s="1">
        <v>148</v>
      </c>
      <c r="C62" s="1">
        <f t="shared" si="0"/>
        <v>1.5578947368421052</v>
      </c>
      <c r="D62" s="1">
        <f t="shared" si="1"/>
        <v>657.77777777777771</v>
      </c>
      <c r="E62" s="1">
        <v>104</v>
      </c>
      <c r="F62" s="1">
        <f t="shared" si="2"/>
        <v>1.4647887323943662</v>
      </c>
      <c r="G62" s="1">
        <f t="shared" si="3"/>
        <v>462.22222222222223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6.25" customHeight="1" x14ac:dyDescent="0.4">
      <c r="A63" s="1">
        <v>70</v>
      </c>
      <c r="B63" s="1">
        <v>144</v>
      </c>
      <c r="C63" s="1">
        <f t="shared" si="0"/>
        <v>1.5157894736842106</v>
      </c>
      <c r="D63" s="1">
        <f t="shared" si="1"/>
        <v>640</v>
      </c>
      <c r="E63" s="1">
        <v>101</v>
      </c>
      <c r="F63" s="1">
        <f t="shared" si="2"/>
        <v>1.4225352112676057</v>
      </c>
      <c r="G63" s="1">
        <f t="shared" si="3"/>
        <v>448.88888888888886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6.25" customHeight="1" x14ac:dyDescent="0.4">
      <c r="A64" s="1">
        <v>71</v>
      </c>
      <c r="B64" s="1">
        <v>136</v>
      </c>
      <c r="C64" s="1">
        <f t="shared" si="0"/>
        <v>1.4315789473684211</v>
      </c>
      <c r="D64" s="1">
        <f t="shared" si="1"/>
        <v>604.44444444444446</v>
      </c>
      <c r="E64" s="1">
        <v>99</v>
      </c>
      <c r="F64" s="1">
        <f t="shared" si="2"/>
        <v>1.3943661971830985</v>
      </c>
      <c r="G64" s="1">
        <f t="shared" si="3"/>
        <v>440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6.25" customHeight="1" x14ac:dyDescent="0.4">
      <c r="A65" s="1">
        <v>72</v>
      </c>
      <c r="B65" s="1">
        <v>136</v>
      </c>
      <c r="C65" s="1">
        <f t="shared" si="0"/>
        <v>1.4315789473684211</v>
      </c>
      <c r="D65" s="1">
        <f t="shared" si="1"/>
        <v>604.44444444444446</v>
      </c>
      <c r="E65" s="1">
        <v>97</v>
      </c>
      <c r="F65" s="1">
        <f t="shared" si="2"/>
        <v>1.3661971830985915</v>
      </c>
      <c r="G65" s="1">
        <f t="shared" si="3"/>
        <v>431.11111111111109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6.25" customHeight="1" x14ac:dyDescent="0.4">
      <c r="A66" s="1">
        <v>73</v>
      </c>
      <c r="B66" s="1">
        <v>136</v>
      </c>
      <c r="C66" s="1">
        <f t="shared" si="0"/>
        <v>1.4315789473684211</v>
      </c>
      <c r="D66" s="1">
        <f t="shared" si="1"/>
        <v>604.44444444444446</v>
      </c>
      <c r="E66" s="1">
        <v>94</v>
      </c>
      <c r="F66" s="1">
        <f t="shared" si="2"/>
        <v>1.323943661971831</v>
      </c>
      <c r="G66" s="1">
        <f t="shared" si="3"/>
        <v>417.77777777777777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6.25" customHeight="1" x14ac:dyDescent="0.4">
      <c r="A67" s="1">
        <v>74</v>
      </c>
      <c r="B67" s="1">
        <v>137</v>
      </c>
      <c r="C67" s="1">
        <f t="shared" si="0"/>
        <v>1.4421052631578948</v>
      </c>
      <c r="D67" s="1">
        <f t="shared" si="1"/>
        <v>608.88888888888891</v>
      </c>
      <c r="E67" s="1">
        <v>92</v>
      </c>
      <c r="F67" s="1">
        <f t="shared" si="2"/>
        <v>1.295774647887324</v>
      </c>
      <c r="G67" s="1">
        <f t="shared" si="3"/>
        <v>408.88888888888886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6.25" customHeight="1" x14ac:dyDescent="0.4">
      <c r="A68" s="1">
        <v>75</v>
      </c>
      <c r="B68" s="1">
        <v>137</v>
      </c>
      <c r="C68" s="1">
        <f t="shared" si="0"/>
        <v>1.4421052631578948</v>
      </c>
      <c r="D68" s="1">
        <f t="shared" si="1"/>
        <v>608.88888888888891</v>
      </c>
      <c r="E68" s="1">
        <v>89</v>
      </c>
      <c r="F68" s="1">
        <f t="shared" si="2"/>
        <v>1.2535211267605635</v>
      </c>
      <c r="G68" s="1">
        <f t="shared" si="3"/>
        <v>395.55555555555554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6.25" customHeight="1" x14ac:dyDescent="0.4">
      <c r="A69" s="1">
        <v>76</v>
      </c>
      <c r="B69" s="1">
        <v>135</v>
      </c>
      <c r="C69" s="1">
        <f t="shared" si="0"/>
        <v>1.4210526315789473</v>
      </c>
      <c r="D69" s="1">
        <f t="shared" si="1"/>
        <v>600</v>
      </c>
      <c r="E69" s="1">
        <v>87</v>
      </c>
      <c r="F69" s="1">
        <f t="shared" si="2"/>
        <v>1.2253521126760563</v>
      </c>
      <c r="G69" s="1">
        <f t="shared" si="3"/>
        <v>386.66666666666663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6.25" customHeight="1" x14ac:dyDescent="0.4">
      <c r="A70" s="1">
        <v>77</v>
      </c>
      <c r="B70" s="1">
        <v>131</v>
      </c>
      <c r="C70" s="1">
        <f t="shared" si="0"/>
        <v>1.3789473684210527</v>
      </c>
      <c r="D70" s="1">
        <f t="shared" si="1"/>
        <v>582.22222222222217</v>
      </c>
      <c r="E70" s="1">
        <v>85</v>
      </c>
      <c r="F70" s="1">
        <f t="shared" si="2"/>
        <v>1.1971830985915493</v>
      </c>
      <c r="G70" s="1">
        <f t="shared" si="3"/>
        <v>377.77777777777777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6.25" customHeight="1" x14ac:dyDescent="0.4">
      <c r="A71" s="1">
        <v>78</v>
      </c>
      <c r="B71" s="1">
        <v>134</v>
      </c>
      <c r="C71" s="1">
        <f t="shared" si="0"/>
        <v>1.4105263157894736</v>
      </c>
      <c r="D71" s="1">
        <f t="shared" si="1"/>
        <v>595.55555555555554</v>
      </c>
      <c r="E71" s="1">
        <v>82</v>
      </c>
      <c r="F71" s="1">
        <f t="shared" si="2"/>
        <v>1.1549295774647887</v>
      </c>
      <c r="G71" s="1">
        <f t="shared" si="3"/>
        <v>364.44444444444446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6.25" customHeight="1" x14ac:dyDescent="0.4">
      <c r="A72" s="1">
        <v>79</v>
      </c>
      <c r="B72" s="1">
        <v>135</v>
      </c>
      <c r="C72" s="1">
        <f t="shared" si="0"/>
        <v>1.4210526315789473</v>
      </c>
      <c r="D72" s="1">
        <f t="shared" si="1"/>
        <v>600</v>
      </c>
      <c r="E72" s="1">
        <v>80</v>
      </c>
      <c r="F72" s="1">
        <f t="shared" si="2"/>
        <v>1.1267605633802817</v>
      </c>
      <c r="G72" s="1">
        <f t="shared" si="3"/>
        <v>355.55555555555554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6.25" customHeight="1" x14ac:dyDescent="0.4">
      <c r="A73" s="1">
        <v>80</v>
      </c>
      <c r="B73" s="1">
        <v>125</v>
      </c>
      <c r="C73" s="1">
        <f t="shared" si="0"/>
        <v>1.3157894736842106</v>
      </c>
      <c r="D73" s="1">
        <f t="shared" si="1"/>
        <v>555.55555555555554</v>
      </c>
      <c r="E73" s="1">
        <v>78</v>
      </c>
      <c r="F73" s="1">
        <f t="shared" si="2"/>
        <v>1.0985915492957747</v>
      </c>
      <c r="G73" s="1">
        <f t="shared" si="3"/>
        <v>346.66666666666669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6.25" customHeight="1" x14ac:dyDescent="0.4">
      <c r="A74" s="1">
        <v>81</v>
      </c>
      <c r="B74" s="1">
        <v>107</v>
      </c>
      <c r="C74" s="1">
        <f t="shared" si="0"/>
        <v>1.1263157894736842</v>
      </c>
      <c r="D74" s="1">
        <f t="shared" si="1"/>
        <v>475.55555555555554</v>
      </c>
      <c r="E74" s="1">
        <v>76</v>
      </c>
      <c r="F74" s="1">
        <f t="shared" si="2"/>
        <v>1.0704225352112675</v>
      </c>
      <c r="G74" s="1">
        <f t="shared" si="3"/>
        <v>337.77777777777777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6.25" customHeight="1" x14ac:dyDescent="0.4">
      <c r="A75" s="1">
        <v>82</v>
      </c>
      <c r="B75" s="1">
        <v>98</v>
      </c>
      <c r="C75" s="1">
        <f t="shared" si="0"/>
        <v>1.0315789473684212</v>
      </c>
      <c r="D75" s="1">
        <f t="shared" si="1"/>
        <v>435.55555555555554</v>
      </c>
      <c r="E75" s="1">
        <v>73</v>
      </c>
      <c r="F75" s="1">
        <f t="shared" si="2"/>
        <v>1.028169014084507</v>
      </c>
      <c r="G75" s="1">
        <f t="shared" si="3"/>
        <v>324.44444444444446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6.25" customHeight="1" x14ac:dyDescent="0.4">
      <c r="A76" s="1">
        <v>83</v>
      </c>
      <c r="B76" s="1">
        <v>95</v>
      </c>
      <c r="C76" s="1">
        <f t="shared" si="0"/>
        <v>1</v>
      </c>
      <c r="D76" s="1">
        <f t="shared" si="1"/>
        <v>422.22222222222223</v>
      </c>
      <c r="E76" s="1">
        <v>69</v>
      </c>
      <c r="F76" s="1">
        <f t="shared" si="2"/>
        <v>0.971830985915493</v>
      </c>
      <c r="G76" s="1">
        <f t="shared" si="3"/>
        <v>306.66666666666669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6.25" customHeight="1" x14ac:dyDescent="0.4">
      <c r="A77" s="1">
        <v>84</v>
      </c>
      <c r="B77" s="1">
        <v>93</v>
      </c>
      <c r="C77" s="1">
        <f t="shared" si="0"/>
        <v>0.97894736842105268</v>
      </c>
      <c r="D77" s="1">
        <f t="shared" si="1"/>
        <v>413.33333333333331</v>
      </c>
      <c r="E77" s="1">
        <v>66</v>
      </c>
      <c r="F77" s="1">
        <f t="shared" si="2"/>
        <v>0.92957746478873238</v>
      </c>
      <c r="G77" s="1">
        <f t="shared" si="3"/>
        <v>293.33333333333331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6.25" customHeight="1" x14ac:dyDescent="0.4">
      <c r="A78" s="1">
        <v>85</v>
      </c>
      <c r="B78" s="1">
        <v>92</v>
      </c>
      <c r="C78" s="1">
        <f t="shared" si="0"/>
        <v>0.96842105263157896</v>
      </c>
      <c r="D78" s="1">
        <f t="shared" si="1"/>
        <v>408.88888888888886</v>
      </c>
      <c r="E78" s="1">
        <v>65</v>
      </c>
      <c r="F78" s="1">
        <f t="shared" si="2"/>
        <v>0.91549295774647887</v>
      </c>
      <c r="G78" s="1">
        <f t="shared" si="3"/>
        <v>288.88888888888886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6.25" customHeight="1" x14ac:dyDescent="0.4">
      <c r="A79" s="1">
        <v>86</v>
      </c>
      <c r="B79" s="1">
        <v>89</v>
      </c>
      <c r="C79" s="1">
        <f t="shared" si="0"/>
        <v>0.93684210526315792</v>
      </c>
      <c r="D79" s="1">
        <f t="shared" si="1"/>
        <v>395.55555555555554</v>
      </c>
      <c r="E79" s="1">
        <v>62</v>
      </c>
      <c r="F79" s="1">
        <f t="shared" si="2"/>
        <v>0.87323943661971826</v>
      </c>
      <c r="G79" s="1">
        <f t="shared" si="3"/>
        <v>275.55555555555554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6.25" customHeight="1" x14ac:dyDescent="0.4">
      <c r="A80" s="1">
        <v>87</v>
      </c>
      <c r="B80" s="1">
        <v>86</v>
      </c>
      <c r="C80" s="1">
        <f t="shared" si="0"/>
        <v>0.90526315789473688</v>
      </c>
      <c r="D80" s="1">
        <f t="shared" si="1"/>
        <v>382.22222222222223</v>
      </c>
      <c r="E80" s="1">
        <v>59</v>
      </c>
      <c r="F80" s="1">
        <f t="shared" si="2"/>
        <v>0.83098591549295775</v>
      </c>
      <c r="G80" s="1">
        <f t="shared" si="3"/>
        <v>262.22222222222223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6.25" customHeight="1" x14ac:dyDescent="0.4">
      <c r="A81" s="1">
        <v>88</v>
      </c>
      <c r="B81" s="1">
        <v>84</v>
      </c>
      <c r="C81" s="1">
        <f t="shared" si="0"/>
        <v>0.88421052631578945</v>
      </c>
      <c r="D81" s="1">
        <f t="shared" si="1"/>
        <v>373.33333333333331</v>
      </c>
      <c r="E81" s="1">
        <v>57</v>
      </c>
      <c r="F81" s="1">
        <f t="shared" si="2"/>
        <v>0.80281690140845074</v>
      </c>
      <c r="G81" s="1">
        <f t="shared" si="3"/>
        <v>253.33333333333331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6.25" customHeight="1" x14ac:dyDescent="0.4">
      <c r="A82" s="1">
        <v>89</v>
      </c>
      <c r="B82" s="1">
        <v>82</v>
      </c>
      <c r="C82" s="1">
        <f t="shared" si="0"/>
        <v>0.86315789473684212</v>
      </c>
      <c r="D82" s="1">
        <f t="shared" si="1"/>
        <v>364.44444444444446</v>
      </c>
      <c r="E82" s="1">
        <v>54</v>
      </c>
      <c r="F82" s="1">
        <f t="shared" si="2"/>
        <v>0.76056338028169013</v>
      </c>
      <c r="G82" s="1">
        <f t="shared" si="3"/>
        <v>240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6.25" customHeight="1" x14ac:dyDescent="0.4">
      <c r="A83" s="1">
        <v>90</v>
      </c>
      <c r="B83" s="1">
        <v>79</v>
      </c>
      <c r="C83" s="1">
        <f t="shared" si="0"/>
        <v>0.83157894736842108</v>
      </c>
      <c r="D83" s="1">
        <f t="shared" si="1"/>
        <v>351.11111111111109</v>
      </c>
      <c r="E83" s="1">
        <v>51</v>
      </c>
      <c r="F83" s="1">
        <f t="shared" si="2"/>
        <v>0.71830985915492962</v>
      </c>
      <c r="G83" s="1">
        <f t="shared" si="3"/>
        <v>226.66666666666666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6.25" customHeight="1" x14ac:dyDescent="0.4">
      <c r="A84" s="1">
        <v>91</v>
      </c>
      <c r="B84" s="1">
        <v>77</v>
      </c>
      <c r="C84" s="1">
        <f t="shared" si="0"/>
        <v>0.81052631578947365</v>
      </c>
      <c r="D84" s="1">
        <f t="shared" si="1"/>
        <v>342.22222222222223</v>
      </c>
      <c r="E84" s="1">
        <v>48</v>
      </c>
      <c r="F84" s="1">
        <f t="shared" si="2"/>
        <v>0.676056338028169</v>
      </c>
      <c r="G84" s="1">
        <f t="shared" si="3"/>
        <v>213.33333333333331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6.25" customHeight="1" x14ac:dyDescent="0.4">
      <c r="A85" s="1">
        <v>92</v>
      </c>
      <c r="B85" s="1">
        <v>74</v>
      </c>
      <c r="C85" s="1">
        <f t="shared" si="0"/>
        <v>0.77894736842105261</v>
      </c>
      <c r="D85" s="1">
        <f t="shared" si="1"/>
        <v>328.88888888888886</v>
      </c>
      <c r="E85" s="1">
        <v>45</v>
      </c>
      <c r="F85" s="1">
        <f t="shared" si="2"/>
        <v>0.63380281690140849</v>
      </c>
      <c r="G85" s="1">
        <f t="shared" si="3"/>
        <v>200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6.25" customHeight="1" x14ac:dyDescent="0.4">
      <c r="A86" s="1">
        <v>93</v>
      </c>
      <c r="B86" s="1">
        <v>71</v>
      </c>
      <c r="C86" s="1">
        <f t="shared" si="0"/>
        <v>0.74736842105263157</v>
      </c>
      <c r="D86" s="1">
        <f t="shared" si="1"/>
        <v>315.55555555555554</v>
      </c>
      <c r="E86" s="1">
        <v>42</v>
      </c>
      <c r="F86" s="1">
        <f t="shared" si="2"/>
        <v>0.59154929577464788</v>
      </c>
      <c r="G86" s="1">
        <f t="shared" si="3"/>
        <v>186.66666666666666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6.25" customHeight="1" x14ac:dyDescent="0.4">
      <c r="A87" s="1">
        <v>94</v>
      </c>
      <c r="B87" s="1">
        <v>68</v>
      </c>
      <c r="C87" s="1">
        <f t="shared" si="0"/>
        <v>0.71578947368421053</v>
      </c>
      <c r="D87" s="1">
        <f t="shared" si="1"/>
        <v>302.22222222222223</v>
      </c>
      <c r="E87" s="1">
        <v>40</v>
      </c>
      <c r="F87" s="1">
        <f t="shared" si="2"/>
        <v>0.56338028169014087</v>
      </c>
      <c r="G87" s="1">
        <f t="shared" si="3"/>
        <v>177.77777777777777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6.25" customHeight="1" x14ac:dyDescent="0.4">
      <c r="A88" s="1">
        <v>95</v>
      </c>
      <c r="B88" s="1">
        <v>66</v>
      </c>
      <c r="C88" s="1">
        <f t="shared" si="0"/>
        <v>0.69473684210526321</v>
      </c>
      <c r="D88" s="1">
        <f t="shared" si="1"/>
        <v>293.33333333333331</v>
      </c>
      <c r="E88" s="1">
        <v>37</v>
      </c>
      <c r="F88" s="1">
        <f t="shared" si="2"/>
        <v>0.52112676056338025</v>
      </c>
      <c r="G88" s="1">
        <f t="shared" si="3"/>
        <v>164.44444444444443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6.25" customHeight="1" x14ac:dyDescent="0.4">
      <c r="A89" s="1">
        <v>96</v>
      </c>
      <c r="B89" s="1">
        <v>63</v>
      </c>
      <c r="C89" s="1">
        <f t="shared" si="0"/>
        <v>0.66315789473684206</v>
      </c>
      <c r="D89" s="1">
        <f t="shared" si="1"/>
        <v>280</v>
      </c>
      <c r="E89" s="1">
        <v>34</v>
      </c>
      <c r="F89" s="1">
        <f t="shared" si="2"/>
        <v>0.47887323943661969</v>
      </c>
      <c r="G89" s="1">
        <f t="shared" si="3"/>
        <v>151.11111111111111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6.25" customHeight="1" x14ac:dyDescent="0.4">
      <c r="A90" s="1">
        <v>97</v>
      </c>
      <c r="B90" s="1">
        <v>60</v>
      </c>
      <c r="C90" s="1">
        <f t="shared" si="0"/>
        <v>0.63157894736842102</v>
      </c>
      <c r="D90" s="1">
        <f t="shared" si="1"/>
        <v>266.66666666666669</v>
      </c>
      <c r="E90" s="1">
        <v>31</v>
      </c>
      <c r="F90" s="1">
        <f t="shared" si="2"/>
        <v>0.43661971830985913</v>
      </c>
      <c r="G90" s="1">
        <f t="shared" si="3"/>
        <v>137.77777777777777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6.25" customHeight="1" x14ac:dyDescent="0.4">
      <c r="A91" s="1">
        <v>98</v>
      </c>
      <c r="B91" s="1">
        <v>57</v>
      </c>
      <c r="C91" s="1">
        <f t="shared" si="0"/>
        <v>0.6</v>
      </c>
      <c r="D91" s="1">
        <f t="shared" si="1"/>
        <v>253.33333333333331</v>
      </c>
      <c r="E91" s="1">
        <v>28</v>
      </c>
      <c r="F91" s="1">
        <f t="shared" si="2"/>
        <v>0.39436619718309857</v>
      </c>
      <c r="G91" s="1">
        <f t="shared" si="3"/>
        <v>124.44444444444444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6.25" customHeight="1" x14ac:dyDescent="0.4">
      <c r="A92" s="1">
        <v>99</v>
      </c>
      <c r="B92" s="1">
        <v>53</v>
      </c>
      <c r="C92" s="1">
        <f t="shared" si="0"/>
        <v>0.55789473684210522</v>
      </c>
      <c r="D92" s="1">
        <f t="shared" si="1"/>
        <v>235.55555555555554</v>
      </c>
      <c r="E92" s="1">
        <v>24</v>
      </c>
      <c r="F92" s="1">
        <f t="shared" si="2"/>
        <v>0.3380281690140845</v>
      </c>
      <c r="G92" s="1">
        <f t="shared" si="3"/>
        <v>106.66666666666666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6.25" customHeight="1" x14ac:dyDescent="0.4">
      <c r="A93" s="1">
        <v>100</v>
      </c>
      <c r="B93" s="1">
        <v>51</v>
      </c>
      <c r="C93" s="1">
        <f t="shared" si="0"/>
        <v>0.5368421052631579</v>
      </c>
      <c r="D93" s="1">
        <f t="shared" si="1"/>
        <v>226.66666666666666</v>
      </c>
      <c r="E93" s="1">
        <v>22</v>
      </c>
      <c r="F93" s="1">
        <f t="shared" si="2"/>
        <v>0.30985915492957744</v>
      </c>
      <c r="G93" s="1">
        <f t="shared" si="3"/>
        <v>97.777777777777771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6.25" customHeight="1" x14ac:dyDescent="0.4">
      <c r="A94" s="1"/>
      <c r="B94" s="1"/>
      <c r="C94" s="1"/>
      <c r="D94" s="1"/>
      <c r="E94" s="1"/>
      <c r="F94" s="1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6.25" customHeight="1" x14ac:dyDescent="0.4">
      <c r="A95" s="1"/>
      <c r="B95" s="1"/>
      <c r="C95" s="1"/>
      <c r="D95" s="1"/>
      <c r="E95" s="1"/>
      <c r="F95" s="1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6.25" customHeight="1" x14ac:dyDescent="0.4">
      <c r="A96" s="1"/>
      <c r="B96" s="1"/>
      <c r="C96" s="1"/>
      <c r="D96" s="1"/>
      <c r="E96" s="1"/>
      <c r="F96" s="1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6.25" customHeight="1" x14ac:dyDescent="0.4">
      <c r="A97" s="1"/>
      <c r="B97" s="1"/>
      <c r="C97" s="1"/>
      <c r="D97" s="1"/>
      <c r="E97" s="1"/>
      <c r="F97" s="1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6.25" customHeight="1" x14ac:dyDescent="0.4">
      <c r="A98" s="1"/>
      <c r="B98" s="1"/>
      <c r="C98" s="1"/>
      <c r="D98" s="1"/>
      <c r="E98" s="1"/>
      <c r="F98" s="1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6.25" customHeight="1" x14ac:dyDescent="0.4">
      <c r="A99" s="1"/>
      <c r="B99" s="1"/>
      <c r="C99" s="1"/>
      <c r="D99" s="1"/>
      <c r="E99" s="1"/>
      <c r="F99" s="1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6.25" customHeight="1" x14ac:dyDescent="0.4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6.25" customHeight="1" x14ac:dyDescent="0.4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6.25" customHeight="1" x14ac:dyDescent="0.4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6.25" customHeight="1" x14ac:dyDescent="0.4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6.25" customHeight="1" x14ac:dyDescent="0.4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6.25" customHeight="1" x14ac:dyDescent="0.4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6.25" customHeight="1" x14ac:dyDescent="0.4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6.25" customHeight="1" x14ac:dyDescent="0.4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6.25" customHeight="1" x14ac:dyDescent="0.4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6.25" customHeight="1" x14ac:dyDescent="0.4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6.25" customHeight="1" x14ac:dyDescent="0.4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6.25" customHeight="1" x14ac:dyDescent="0.4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6.25" customHeight="1" x14ac:dyDescent="0.4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6.25" customHeight="1" x14ac:dyDescent="0.4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6.25" customHeight="1" x14ac:dyDescent="0.4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6.25" customHeight="1" x14ac:dyDescent="0.4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6.25" customHeight="1" x14ac:dyDescent="0.4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6.25" customHeight="1" x14ac:dyDescent="0.4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6.25" customHeight="1" x14ac:dyDescent="0.4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6.25" customHeight="1" x14ac:dyDescent="0.4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6.25" customHeight="1" x14ac:dyDescent="0.4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6.25" customHeight="1" x14ac:dyDescent="0.4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6.25" customHeight="1" x14ac:dyDescent="0.4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6.25" customHeight="1" x14ac:dyDescent="0.4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6.25" customHeight="1" x14ac:dyDescent="0.4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6.25" customHeight="1" x14ac:dyDescent="0.4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6.25" customHeight="1" x14ac:dyDescent="0.4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6.25" customHeight="1" x14ac:dyDescent="0.4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6.25" customHeight="1" x14ac:dyDescent="0.4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6.25" customHeight="1" x14ac:dyDescent="0.4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6.25" customHeight="1" x14ac:dyDescent="0.4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6.25" customHeight="1" x14ac:dyDescent="0.4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6.25" customHeight="1" x14ac:dyDescent="0.4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6.25" customHeight="1" x14ac:dyDescent="0.4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6.25" customHeight="1" x14ac:dyDescent="0.4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6.25" customHeight="1" x14ac:dyDescent="0.4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6.25" customHeight="1" x14ac:dyDescent="0.4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6.25" customHeight="1" x14ac:dyDescent="0.4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6.25" customHeight="1" x14ac:dyDescent="0.4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6.25" customHeight="1" x14ac:dyDescent="0.4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6.25" customHeight="1" x14ac:dyDescent="0.4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6.25" customHeight="1" x14ac:dyDescent="0.4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6.25" customHeight="1" x14ac:dyDescent="0.4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6.25" customHeight="1" x14ac:dyDescent="0.4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6.25" customHeight="1" x14ac:dyDescent="0.4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6.25" customHeight="1" x14ac:dyDescent="0.4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6.25" customHeight="1" x14ac:dyDescent="0.4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6.25" customHeight="1" x14ac:dyDescent="0.4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6.25" customHeight="1" x14ac:dyDescent="0.4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6.25" customHeight="1" x14ac:dyDescent="0.4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6.25" customHeight="1" x14ac:dyDescent="0.4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6.25" customHeight="1" x14ac:dyDescent="0.4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6.25" customHeight="1" x14ac:dyDescent="0.4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6.25" customHeight="1" x14ac:dyDescent="0.4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6.25" customHeight="1" x14ac:dyDescent="0.4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6.25" customHeight="1" x14ac:dyDescent="0.4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6.25" customHeight="1" x14ac:dyDescent="0.4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6.25" customHeight="1" x14ac:dyDescent="0.4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6.25" customHeight="1" x14ac:dyDescent="0.4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6.25" customHeight="1" x14ac:dyDescent="0.4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6.25" customHeight="1" x14ac:dyDescent="0.4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6.25" customHeight="1" x14ac:dyDescent="0.4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6.25" customHeight="1" x14ac:dyDescent="0.4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6.25" customHeight="1" x14ac:dyDescent="0.4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6.25" customHeight="1" x14ac:dyDescent="0.4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6.25" customHeight="1" x14ac:dyDescent="0.4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6.25" customHeight="1" x14ac:dyDescent="0.4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6.25" customHeight="1" x14ac:dyDescent="0.4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6.25" customHeight="1" x14ac:dyDescent="0.4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6.25" customHeight="1" x14ac:dyDescent="0.4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6.25" customHeight="1" x14ac:dyDescent="0.4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6.25" customHeight="1" x14ac:dyDescent="0.4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6.25" customHeight="1" x14ac:dyDescent="0.4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6.25" customHeight="1" x14ac:dyDescent="0.4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6.25" customHeight="1" x14ac:dyDescent="0.4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6.25" customHeight="1" x14ac:dyDescent="0.4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6.25" customHeight="1" x14ac:dyDescent="0.4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6.25" customHeight="1" x14ac:dyDescent="0.4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6.25" customHeight="1" x14ac:dyDescent="0.4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6.25" customHeight="1" x14ac:dyDescent="0.4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6.25" customHeight="1" x14ac:dyDescent="0.4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6.25" customHeight="1" x14ac:dyDescent="0.4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6.25" customHeight="1" x14ac:dyDescent="0.4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6.25" customHeight="1" x14ac:dyDescent="0.4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6.25" customHeight="1" x14ac:dyDescent="0.4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6.25" customHeight="1" x14ac:dyDescent="0.4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6.25" customHeight="1" x14ac:dyDescent="0.4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6.25" customHeight="1" x14ac:dyDescent="0.4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6.25" customHeight="1" x14ac:dyDescent="0.4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6.25" customHeight="1" x14ac:dyDescent="0.4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6.25" customHeight="1" x14ac:dyDescent="0.4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6.25" customHeight="1" x14ac:dyDescent="0.4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6.25" customHeight="1" x14ac:dyDescent="0.4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6.25" customHeight="1" x14ac:dyDescent="0.4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6.25" customHeight="1" x14ac:dyDescent="0.4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6.25" customHeight="1" x14ac:dyDescent="0.4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6.25" customHeight="1" x14ac:dyDescent="0.4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6.25" customHeight="1" x14ac:dyDescent="0.4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6.25" customHeight="1" x14ac:dyDescent="0.4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6.25" customHeight="1" x14ac:dyDescent="0.4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6.25" customHeight="1" x14ac:dyDescent="0.4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6.25" customHeight="1" x14ac:dyDescent="0.4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6.25" customHeight="1" x14ac:dyDescent="0.4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6.25" customHeight="1" x14ac:dyDescent="0.4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6.25" customHeight="1" x14ac:dyDescent="0.4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6.25" customHeight="1" x14ac:dyDescent="0.4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6.25" customHeight="1" x14ac:dyDescent="0.4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6.25" customHeight="1" x14ac:dyDescent="0.4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6.25" customHeight="1" x14ac:dyDescent="0.4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6.25" customHeight="1" x14ac:dyDescent="0.4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6.25" customHeight="1" x14ac:dyDescent="0.4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6.25" customHeight="1" x14ac:dyDescent="0.4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6.25" customHeight="1" x14ac:dyDescent="0.4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6.25" customHeight="1" x14ac:dyDescent="0.4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6.25" customHeight="1" x14ac:dyDescent="0.4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6.25" customHeight="1" x14ac:dyDescent="0.4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6.25" customHeight="1" x14ac:dyDescent="0.4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6.25" customHeight="1" x14ac:dyDescent="0.4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6.25" customHeight="1" x14ac:dyDescent="0.4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6.25" customHeight="1" x14ac:dyDescent="0.4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6.25" customHeight="1" x14ac:dyDescent="0.4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6.25" customHeight="1" x14ac:dyDescent="0.4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6.25" customHeight="1" x14ac:dyDescent="0.4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6.25" customHeight="1" x14ac:dyDescent="0.4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6.25" customHeight="1" x14ac:dyDescent="0.4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6.25" customHeight="1" x14ac:dyDescent="0.4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6.25" customHeight="1" x14ac:dyDescent="0.4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6.25" customHeight="1" x14ac:dyDescent="0.4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6.25" customHeight="1" x14ac:dyDescent="0.4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6.25" customHeight="1" x14ac:dyDescent="0.4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6.25" customHeight="1" x14ac:dyDescent="0.4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6.25" customHeight="1" x14ac:dyDescent="0.4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6.25" customHeight="1" x14ac:dyDescent="0.4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6.25" customHeight="1" x14ac:dyDescent="0.4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6.25" customHeight="1" x14ac:dyDescent="0.4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6.25" customHeight="1" x14ac:dyDescent="0.4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6.25" customHeight="1" x14ac:dyDescent="0.4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6.25" customHeight="1" x14ac:dyDescent="0.4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6.25" customHeight="1" x14ac:dyDescent="0.4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6.25" customHeight="1" x14ac:dyDescent="0.4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6.25" customHeight="1" x14ac:dyDescent="0.4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6.25" customHeight="1" x14ac:dyDescent="0.4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6.25" customHeight="1" x14ac:dyDescent="0.4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6.25" customHeight="1" x14ac:dyDescent="0.4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6.25" customHeight="1" x14ac:dyDescent="0.4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6.25" customHeight="1" x14ac:dyDescent="0.4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6.25" customHeight="1" x14ac:dyDescent="0.4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6.25" customHeight="1" x14ac:dyDescent="0.4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6.25" customHeight="1" x14ac:dyDescent="0.4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6.25" customHeight="1" x14ac:dyDescent="0.4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6.25" customHeight="1" x14ac:dyDescent="0.4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6.25" customHeight="1" x14ac:dyDescent="0.4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6.25" customHeight="1" x14ac:dyDescent="0.4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6.25" customHeight="1" x14ac:dyDescent="0.4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6.25" customHeight="1" x14ac:dyDescent="0.4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6.25" customHeight="1" x14ac:dyDescent="0.4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6.25" customHeight="1" x14ac:dyDescent="0.4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6.25" customHeight="1" x14ac:dyDescent="0.4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6.25" customHeight="1" x14ac:dyDescent="0.4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6.25" customHeight="1" x14ac:dyDescent="0.4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6.25" customHeight="1" x14ac:dyDescent="0.4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6.25" customHeight="1" x14ac:dyDescent="0.4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6.25" customHeight="1" x14ac:dyDescent="0.4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6.25" customHeight="1" x14ac:dyDescent="0.4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6.25" customHeight="1" x14ac:dyDescent="0.4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6.25" customHeight="1" x14ac:dyDescent="0.4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6.25" customHeight="1" x14ac:dyDescent="0.4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6.25" customHeight="1" x14ac:dyDescent="0.4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6.25" customHeight="1" x14ac:dyDescent="0.4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6.25" customHeight="1" x14ac:dyDescent="0.4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6.25" customHeight="1" x14ac:dyDescent="0.4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6.25" customHeight="1" x14ac:dyDescent="0.4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6.25" customHeight="1" x14ac:dyDescent="0.4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6.25" customHeight="1" x14ac:dyDescent="0.4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6.25" customHeight="1" x14ac:dyDescent="0.4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6.25" customHeight="1" x14ac:dyDescent="0.4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6.25" customHeight="1" x14ac:dyDescent="0.4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6.25" customHeight="1" x14ac:dyDescent="0.4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6.25" customHeight="1" x14ac:dyDescent="0.4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6.25" customHeight="1" x14ac:dyDescent="0.4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6.25" customHeight="1" x14ac:dyDescent="0.4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6.25" customHeight="1" x14ac:dyDescent="0.4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6.25" customHeight="1" x14ac:dyDescent="0.4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6.25" customHeight="1" x14ac:dyDescent="0.4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6.25" customHeight="1" x14ac:dyDescent="0.4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6.25" customHeight="1" x14ac:dyDescent="0.4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6.25" customHeight="1" x14ac:dyDescent="0.4">
      <c r="A286" s="1"/>
      <c r="B286" s="1"/>
      <c r="C286" s="1"/>
      <c r="D286" s="1"/>
      <c r="E286" s="1"/>
      <c r="F286" s="1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6.25" customHeight="1" x14ac:dyDescent="0.4">
      <c r="A287" s="1"/>
      <c r="B287" s="1"/>
      <c r="C287" s="1"/>
      <c r="D287" s="1"/>
      <c r="E287" s="1"/>
      <c r="F287" s="1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6.25" customHeight="1" x14ac:dyDescent="0.4">
      <c r="A288" s="1"/>
      <c r="B288" s="1"/>
      <c r="C288" s="1"/>
      <c r="D288" s="1"/>
      <c r="E288" s="1"/>
      <c r="F288" s="1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6.25" customHeight="1" x14ac:dyDescent="0.4">
      <c r="A289" s="1"/>
      <c r="B289" s="1"/>
      <c r="C289" s="1"/>
      <c r="D289" s="1"/>
      <c r="E289" s="1"/>
      <c r="F289" s="1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6.25" customHeight="1" x14ac:dyDescent="0.4">
      <c r="A290" s="1"/>
      <c r="B290" s="1"/>
      <c r="C290" s="1"/>
      <c r="D290" s="1"/>
      <c r="E290" s="1"/>
      <c r="F290" s="1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6.25" customHeight="1" x14ac:dyDescent="0.4">
      <c r="A291" s="1"/>
      <c r="B291" s="1"/>
      <c r="C291" s="1"/>
      <c r="D291" s="1"/>
      <c r="E291" s="1"/>
      <c r="F291" s="1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6.25" customHeight="1" x14ac:dyDescent="0.4">
      <c r="A292" s="1"/>
      <c r="B292" s="1"/>
      <c r="C292" s="1"/>
      <c r="D292" s="1"/>
      <c r="E292" s="1"/>
      <c r="F292" s="1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6.25" customHeight="1" x14ac:dyDescent="0.4">
      <c r="A293" s="1"/>
      <c r="B293" s="1"/>
      <c r="C293" s="1"/>
      <c r="D293" s="1"/>
      <c r="E293" s="1"/>
      <c r="F293" s="1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6.25" customHeight="1" x14ac:dyDescent="0.4">
      <c r="A294" s="1"/>
      <c r="B294" s="1"/>
      <c r="C294" s="1"/>
      <c r="D294" s="1"/>
      <c r="E294" s="1"/>
      <c r="F294" s="1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6.25" customHeight="1" x14ac:dyDescent="0.4">
      <c r="A295" s="1"/>
      <c r="B295" s="1"/>
      <c r="C295" s="1"/>
      <c r="D295" s="1"/>
      <c r="E295" s="1"/>
      <c r="F295" s="1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6.25" customHeight="1" x14ac:dyDescent="0.4">
      <c r="A296" s="1"/>
      <c r="B296" s="1"/>
      <c r="C296" s="1"/>
      <c r="D296" s="1"/>
      <c r="E296" s="1"/>
      <c r="F296" s="1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6.25" customHeight="1" x14ac:dyDescent="0.4">
      <c r="A297" s="1"/>
      <c r="B297" s="1"/>
      <c r="C297" s="1"/>
      <c r="D297" s="1"/>
      <c r="E297" s="1"/>
      <c r="F297" s="1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6.25" customHeight="1" x14ac:dyDescent="0.4">
      <c r="A298" s="1"/>
      <c r="B298" s="1"/>
      <c r="C298" s="1"/>
      <c r="D298" s="1"/>
      <c r="E298" s="1"/>
      <c r="F298" s="1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6.25" customHeight="1" x14ac:dyDescent="0.4">
      <c r="A299" s="1"/>
      <c r="B299" s="1"/>
      <c r="C299" s="1"/>
      <c r="D299" s="1"/>
      <c r="E299" s="1"/>
      <c r="F299" s="1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6.25" customHeight="1" x14ac:dyDescent="0.4">
      <c r="A300" s="1"/>
      <c r="B300" s="1"/>
      <c r="C300" s="1"/>
      <c r="D300" s="1"/>
      <c r="E300" s="1"/>
      <c r="F300" s="1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6.25" customHeight="1" x14ac:dyDescent="0.4">
      <c r="A301" s="1"/>
      <c r="B301" s="1"/>
      <c r="C301" s="1"/>
      <c r="D301" s="1"/>
      <c r="E301" s="1"/>
      <c r="F301" s="1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6.25" customHeight="1" x14ac:dyDescent="0.4">
      <c r="A302" s="1"/>
      <c r="B302" s="1"/>
      <c r="C302" s="1"/>
      <c r="D302" s="1"/>
      <c r="E302" s="1"/>
      <c r="F302" s="1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6.25" customHeight="1" x14ac:dyDescent="0.4">
      <c r="A303" s="1"/>
      <c r="B303" s="1"/>
      <c r="C303" s="1"/>
      <c r="D303" s="1"/>
      <c r="E303" s="1"/>
      <c r="F303" s="1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6.25" customHeight="1" x14ac:dyDescent="0.4">
      <c r="A304" s="1"/>
      <c r="B304" s="1"/>
      <c r="C304" s="1"/>
      <c r="D304" s="1"/>
      <c r="E304" s="1"/>
      <c r="F304" s="1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6.25" customHeight="1" x14ac:dyDescent="0.4">
      <c r="A305" s="1"/>
      <c r="B305" s="1"/>
      <c r="C305" s="1"/>
      <c r="D305" s="1"/>
      <c r="E305" s="1"/>
      <c r="F305" s="1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6.25" customHeight="1" x14ac:dyDescent="0.4">
      <c r="A306" s="1"/>
      <c r="B306" s="1"/>
      <c r="C306" s="1"/>
      <c r="D306" s="1"/>
      <c r="E306" s="1"/>
      <c r="F306" s="1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6.25" customHeight="1" x14ac:dyDescent="0.4">
      <c r="A307" s="1"/>
      <c r="B307" s="1"/>
      <c r="C307" s="1"/>
      <c r="D307" s="1"/>
      <c r="E307" s="1"/>
      <c r="F307" s="1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6.25" customHeight="1" x14ac:dyDescent="0.4">
      <c r="A308" s="1"/>
      <c r="B308" s="1"/>
      <c r="C308" s="1"/>
      <c r="D308" s="1"/>
      <c r="E308" s="1"/>
      <c r="F308" s="1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6.25" customHeight="1" x14ac:dyDescent="0.4">
      <c r="A309" s="1"/>
      <c r="B309" s="1"/>
      <c r="C309" s="1"/>
      <c r="D309" s="1"/>
      <c r="E309" s="1"/>
      <c r="F309" s="1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6.25" customHeight="1" x14ac:dyDescent="0.4">
      <c r="A310" s="1"/>
      <c r="B310" s="1"/>
      <c r="C310" s="1"/>
      <c r="D310" s="1"/>
      <c r="E310" s="1"/>
      <c r="F310" s="1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6.25" customHeight="1" x14ac:dyDescent="0.4">
      <c r="A311" s="1"/>
      <c r="B311" s="1"/>
      <c r="C311" s="1"/>
      <c r="D311" s="1"/>
      <c r="E311" s="1"/>
      <c r="F311" s="1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6.25" customHeight="1" x14ac:dyDescent="0.4">
      <c r="A312" s="1"/>
      <c r="B312" s="1"/>
      <c r="C312" s="1"/>
      <c r="D312" s="1"/>
      <c r="E312" s="1"/>
      <c r="F312" s="1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6.25" customHeight="1" x14ac:dyDescent="0.4">
      <c r="A313" s="1"/>
      <c r="B313" s="1"/>
      <c r="C313" s="1"/>
      <c r="D313" s="1"/>
      <c r="E313" s="1"/>
      <c r="F313" s="1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6.25" customHeight="1" x14ac:dyDescent="0.4">
      <c r="A314" s="1"/>
      <c r="B314" s="1"/>
      <c r="C314" s="1"/>
      <c r="D314" s="1"/>
      <c r="E314" s="1"/>
      <c r="F314" s="1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6.25" customHeight="1" x14ac:dyDescent="0.4">
      <c r="A315" s="1"/>
      <c r="B315" s="1"/>
      <c r="C315" s="1"/>
      <c r="D315" s="1"/>
      <c r="E315" s="1"/>
      <c r="F315" s="1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6.25" customHeight="1" x14ac:dyDescent="0.4">
      <c r="A316" s="1"/>
      <c r="B316" s="1"/>
      <c r="C316" s="1"/>
      <c r="D316" s="1"/>
      <c r="E316" s="1"/>
      <c r="F316" s="1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6.25" customHeight="1" x14ac:dyDescent="0.4">
      <c r="A317" s="1"/>
      <c r="B317" s="1"/>
      <c r="C317" s="1"/>
      <c r="D317" s="1"/>
      <c r="E317" s="1"/>
      <c r="F317" s="1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6.25" customHeight="1" x14ac:dyDescent="0.4">
      <c r="A318" s="1"/>
      <c r="B318" s="1"/>
      <c r="C318" s="1"/>
      <c r="D318" s="1"/>
      <c r="E318" s="1"/>
      <c r="F318" s="1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6.25" customHeight="1" x14ac:dyDescent="0.4">
      <c r="A319" s="1"/>
      <c r="B319" s="1"/>
      <c r="C319" s="1"/>
      <c r="D319" s="1"/>
      <c r="E319" s="1"/>
      <c r="F319" s="1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6.25" customHeight="1" x14ac:dyDescent="0.4">
      <c r="A320" s="1"/>
      <c r="B320" s="1"/>
      <c r="C320" s="1"/>
      <c r="D320" s="1"/>
      <c r="E320" s="1"/>
      <c r="F320" s="1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6.25" customHeight="1" x14ac:dyDescent="0.4">
      <c r="A321" s="1"/>
      <c r="B321" s="1"/>
      <c r="C321" s="1"/>
      <c r="D321" s="1"/>
      <c r="E321" s="1"/>
      <c r="F321" s="1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6.25" customHeight="1" x14ac:dyDescent="0.4">
      <c r="A322" s="1"/>
      <c r="B322" s="1"/>
      <c r="C322" s="1"/>
      <c r="D322" s="1"/>
      <c r="E322" s="1"/>
      <c r="F322" s="1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6.25" customHeight="1" x14ac:dyDescent="0.4">
      <c r="A323" s="1"/>
      <c r="B323" s="1"/>
      <c r="C323" s="1"/>
      <c r="D323" s="1"/>
      <c r="E323" s="1"/>
      <c r="F323" s="1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6.25" customHeight="1" x14ac:dyDescent="0.4">
      <c r="A324" s="1"/>
      <c r="B324" s="1"/>
      <c r="C324" s="1"/>
      <c r="D324" s="1"/>
      <c r="E324" s="1"/>
      <c r="F324" s="1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6.25" customHeight="1" x14ac:dyDescent="0.4">
      <c r="A325" s="1"/>
      <c r="B325" s="1"/>
      <c r="C325" s="1"/>
      <c r="D325" s="1"/>
      <c r="E325" s="1"/>
      <c r="F325" s="1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6.25" customHeight="1" x14ac:dyDescent="0.4">
      <c r="A326" s="1"/>
      <c r="B326" s="1"/>
      <c r="C326" s="1"/>
      <c r="D326" s="1"/>
      <c r="E326" s="1"/>
      <c r="F326" s="1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6.25" customHeight="1" x14ac:dyDescent="0.4">
      <c r="A327" s="1"/>
      <c r="B327" s="1"/>
      <c r="C327" s="1"/>
      <c r="D327" s="1"/>
      <c r="E327" s="1"/>
      <c r="F327" s="1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6.25" customHeight="1" x14ac:dyDescent="0.4">
      <c r="A328" s="1"/>
      <c r="B328" s="1"/>
      <c r="C328" s="1"/>
      <c r="D328" s="1"/>
      <c r="E328" s="1"/>
      <c r="F328" s="1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6.25" customHeight="1" x14ac:dyDescent="0.4">
      <c r="A329" s="1"/>
      <c r="B329" s="1"/>
      <c r="C329" s="1"/>
      <c r="D329" s="1"/>
      <c r="E329" s="1"/>
      <c r="F329" s="1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6.25" customHeight="1" x14ac:dyDescent="0.4">
      <c r="A330" s="1"/>
      <c r="B330" s="1"/>
      <c r="C330" s="1"/>
      <c r="D330" s="1"/>
      <c r="E330" s="1"/>
      <c r="F330" s="1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6.25" customHeight="1" x14ac:dyDescent="0.4">
      <c r="A331" s="1"/>
      <c r="B331" s="1"/>
      <c r="C331" s="1"/>
      <c r="D331" s="1"/>
      <c r="E331" s="1"/>
      <c r="F331" s="1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6.25" customHeight="1" x14ac:dyDescent="0.4">
      <c r="A332" s="1"/>
      <c r="B332" s="1"/>
      <c r="C332" s="1"/>
      <c r="D332" s="1"/>
      <c r="E332" s="1"/>
      <c r="F332" s="1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6.25" customHeight="1" x14ac:dyDescent="0.4">
      <c r="A333" s="1"/>
      <c r="B333" s="1"/>
      <c r="C333" s="1"/>
      <c r="D333" s="1"/>
      <c r="E333" s="1"/>
      <c r="F333" s="1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6.25" customHeight="1" x14ac:dyDescent="0.4">
      <c r="A334" s="1"/>
      <c r="B334" s="1"/>
      <c r="C334" s="1"/>
      <c r="D334" s="1"/>
      <c r="E334" s="1"/>
      <c r="F334" s="1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6.25" customHeight="1" x14ac:dyDescent="0.4">
      <c r="A335" s="1"/>
      <c r="B335" s="1"/>
      <c r="C335" s="1"/>
      <c r="D335" s="1"/>
      <c r="E335" s="1"/>
      <c r="F335" s="1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6.25" customHeight="1" x14ac:dyDescent="0.4">
      <c r="A336" s="1"/>
      <c r="B336" s="1"/>
      <c r="C336" s="1"/>
      <c r="D336" s="1"/>
      <c r="E336" s="1"/>
      <c r="F336" s="1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6.25" customHeight="1" x14ac:dyDescent="0.4">
      <c r="A337" s="1"/>
      <c r="B337" s="1"/>
      <c r="C337" s="1"/>
      <c r="D337" s="1"/>
      <c r="E337" s="1"/>
      <c r="F337" s="1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6.25" customHeight="1" x14ac:dyDescent="0.4">
      <c r="A338" s="1"/>
      <c r="B338" s="1"/>
      <c r="C338" s="1"/>
      <c r="D338" s="1"/>
      <c r="E338" s="1"/>
      <c r="F338" s="1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6.25" customHeight="1" x14ac:dyDescent="0.4">
      <c r="A339" s="1"/>
      <c r="B339" s="1"/>
      <c r="C339" s="1"/>
      <c r="D339" s="1"/>
      <c r="E339" s="1"/>
      <c r="F339" s="1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6.25" customHeight="1" x14ac:dyDescent="0.4">
      <c r="A340" s="1"/>
      <c r="B340" s="1"/>
      <c r="C340" s="1"/>
      <c r="D340" s="1"/>
      <c r="E340" s="1"/>
      <c r="F340" s="1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6.25" customHeight="1" x14ac:dyDescent="0.4">
      <c r="A341" s="1"/>
      <c r="B341" s="1"/>
      <c r="C341" s="1"/>
      <c r="D341" s="1"/>
      <c r="E341" s="1"/>
      <c r="F341" s="1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6.25" customHeight="1" x14ac:dyDescent="0.4">
      <c r="A342" s="1"/>
      <c r="B342" s="1"/>
      <c r="C342" s="1"/>
      <c r="D342" s="1"/>
      <c r="E342" s="1"/>
      <c r="F342" s="1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6.25" customHeight="1" x14ac:dyDescent="0.4">
      <c r="A343" s="1"/>
      <c r="B343" s="1"/>
      <c r="C343" s="1"/>
      <c r="D343" s="1"/>
      <c r="E343" s="1"/>
      <c r="F343" s="1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6.25" customHeight="1" x14ac:dyDescent="0.4">
      <c r="A344" s="1"/>
      <c r="B344" s="1"/>
      <c r="C344" s="1"/>
      <c r="D344" s="1"/>
      <c r="E344" s="1"/>
      <c r="F344" s="1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6.25" customHeight="1" x14ac:dyDescent="0.4">
      <c r="A345" s="1"/>
      <c r="B345" s="1"/>
      <c r="C345" s="1"/>
      <c r="D345" s="1"/>
      <c r="E345" s="1"/>
      <c r="F345" s="1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6.25" customHeight="1" x14ac:dyDescent="0.4">
      <c r="A346" s="1"/>
      <c r="B346" s="1"/>
      <c r="C346" s="1"/>
      <c r="D346" s="1"/>
      <c r="E346" s="1"/>
      <c r="F346" s="1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6.25" customHeight="1" x14ac:dyDescent="0.4">
      <c r="A347" s="1"/>
      <c r="B347" s="1"/>
      <c r="C347" s="1"/>
      <c r="D347" s="1"/>
      <c r="E347" s="1"/>
      <c r="F347" s="1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6.25" customHeight="1" x14ac:dyDescent="0.4">
      <c r="A348" s="1"/>
      <c r="B348" s="1"/>
      <c r="C348" s="1"/>
      <c r="D348" s="1"/>
      <c r="E348" s="1"/>
      <c r="F348" s="1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6.25" customHeight="1" x14ac:dyDescent="0.4">
      <c r="A349" s="1"/>
      <c r="B349" s="1"/>
      <c r="C349" s="1"/>
      <c r="D349" s="1"/>
      <c r="E349" s="1"/>
      <c r="F349" s="1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6.25" customHeight="1" x14ac:dyDescent="0.4">
      <c r="A350" s="1"/>
      <c r="B350" s="1"/>
      <c r="C350" s="1"/>
      <c r="D350" s="1"/>
      <c r="E350" s="1"/>
      <c r="F350" s="1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6.25" customHeight="1" x14ac:dyDescent="0.4">
      <c r="A351" s="1"/>
      <c r="B351" s="1"/>
      <c r="C351" s="1"/>
      <c r="D351" s="1"/>
      <c r="E351" s="1"/>
      <c r="F351" s="1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6.25" customHeight="1" x14ac:dyDescent="0.4">
      <c r="A352" s="1"/>
      <c r="B352" s="1"/>
      <c r="C352" s="1"/>
      <c r="D352" s="1"/>
      <c r="E352" s="1"/>
      <c r="F352" s="1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6.25" customHeight="1" x14ac:dyDescent="0.4">
      <c r="A353" s="1"/>
      <c r="B353" s="1"/>
      <c r="C353" s="1"/>
      <c r="D353" s="1"/>
      <c r="E353" s="1"/>
      <c r="F353" s="1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6.25" customHeight="1" x14ac:dyDescent="0.4">
      <c r="A354" s="1"/>
      <c r="B354" s="1"/>
      <c r="C354" s="1"/>
      <c r="D354" s="1"/>
      <c r="E354" s="1"/>
      <c r="F354" s="1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6.25" customHeight="1" x14ac:dyDescent="0.4">
      <c r="A355" s="1"/>
      <c r="B355" s="1"/>
      <c r="C355" s="1"/>
      <c r="D355" s="1"/>
      <c r="E355" s="1"/>
      <c r="F355" s="1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6.25" customHeight="1" x14ac:dyDescent="0.4">
      <c r="A356" s="1"/>
      <c r="B356" s="1"/>
      <c r="C356" s="1"/>
      <c r="D356" s="1"/>
      <c r="E356" s="1"/>
      <c r="F356" s="1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6.25" customHeight="1" x14ac:dyDescent="0.4">
      <c r="A357" s="1"/>
      <c r="B357" s="1"/>
      <c r="C357" s="1"/>
      <c r="D357" s="1"/>
      <c r="E357" s="1"/>
      <c r="F357" s="1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6.25" customHeight="1" x14ac:dyDescent="0.4">
      <c r="A358" s="1"/>
      <c r="B358" s="1"/>
      <c r="C358" s="1"/>
      <c r="D358" s="1"/>
      <c r="E358" s="1"/>
      <c r="F358" s="1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6.25" customHeight="1" x14ac:dyDescent="0.4">
      <c r="A359" s="1"/>
      <c r="B359" s="1"/>
      <c r="C359" s="1"/>
      <c r="D359" s="1"/>
      <c r="E359" s="1"/>
      <c r="F359" s="1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6.25" customHeight="1" x14ac:dyDescent="0.4">
      <c r="A360" s="1"/>
      <c r="B360" s="1"/>
      <c r="C360" s="1"/>
      <c r="D360" s="1"/>
      <c r="E360" s="1"/>
      <c r="F360" s="1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6.25" customHeight="1" x14ac:dyDescent="0.4">
      <c r="A361" s="1"/>
      <c r="B361" s="1"/>
      <c r="C361" s="1"/>
      <c r="D361" s="1"/>
      <c r="E361" s="1"/>
      <c r="F361" s="1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6.25" customHeight="1" x14ac:dyDescent="0.4">
      <c r="A362" s="1"/>
      <c r="B362" s="1"/>
      <c r="C362" s="1"/>
      <c r="D362" s="1"/>
      <c r="E362" s="1"/>
      <c r="F362" s="1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6.25" customHeight="1" x14ac:dyDescent="0.4">
      <c r="A363" s="1"/>
      <c r="B363" s="1"/>
      <c r="C363" s="1"/>
      <c r="D363" s="1"/>
      <c r="E363" s="1"/>
      <c r="F363" s="1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6.25" customHeight="1" x14ac:dyDescent="0.4">
      <c r="A364" s="1"/>
      <c r="B364" s="1"/>
      <c r="C364" s="1"/>
      <c r="D364" s="1"/>
      <c r="E364" s="1"/>
      <c r="F364" s="1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6.25" customHeight="1" x14ac:dyDescent="0.4">
      <c r="A365" s="1"/>
      <c r="B365" s="1"/>
      <c r="C365" s="1"/>
      <c r="D365" s="1"/>
      <c r="E365" s="1"/>
      <c r="F365" s="1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6.25" customHeight="1" x14ac:dyDescent="0.4">
      <c r="A366" s="1"/>
      <c r="B366" s="1"/>
      <c r="C366" s="1"/>
      <c r="D366" s="1"/>
      <c r="E366" s="1"/>
      <c r="F366" s="1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6.25" customHeight="1" x14ac:dyDescent="0.4">
      <c r="A367" s="1"/>
      <c r="B367" s="1"/>
      <c r="C367" s="1"/>
      <c r="D367" s="1"/>
      <c r="E367" s="1"/>
      <c r="F367" s="1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6.25" customHeight="1" x14ac:dyDescent="0.4">
      <c r="A368" s="1"/>
      <c r="B368" s="1"/>
      <c r="C368" s="1"/>
      <c r="D368" s="1"/>
      <c r="E368" s="1"/>
      <c r="F368" s="1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6.25" customHeight="1" x14ac:dyDescent="0.4">
      <c r="A369" s="1"/>
      <c r="B369" s="1"/>
      <c r="C369" s="1"/>
      <c r="D369" s="1"/>
      <c r="E369" s="1"/>
      <c r="F369" s="1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6.25" customHeight="1" x14ac:dyDescent="0.4">
      <c r="A370" s="1"/>
      <c r="B370" s="1"/>
      <c r="C370" s="1"/>
      <c r="D370" s="1"/>
      <c r="E370" s="1"/>
      <c r="F370" s="1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6.25" customHeight="1" x14ac:dyDescent="0.4">
      <c r="A371" s="1"/>
      <c r="B371" s="1"/>
      <c r="C371" s="1"/>
      <c r="D371" s="1"/>
      <c r="E371" s="1"/>
      <c r="F371" s="1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6.25" customHeight="1" x14ac:dyDescent="0.4">
      <c r="A372" s="1"/>
      <c r="B372" s="1"/>
      <c r="C372" s="1"/>
      <c r="D372" s="1"/>
      <c r="E372" s="1"/>
      <c r="F372" s="1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6.25" customHeight="1" x14ac:dyDescent="0.4">
      <c r="A373" s="1"/>
      <c r="B373" s="1"/>
      <c r="C373" s="1"/>
      <c r="D373" s="1"/>
      <c r="E373" s="1"/>
      <c r="F373" s="1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6.25" customHeight="1" x14ac:dyDescent="0.4">
      <c r="A374" s="1"/>
      <c r="B374" s="1"/>
      <c r="C374" s="1"/>
      <c r="D374" s="1"/>
      <c r="E374" s="1"/>
      <c r="F374" s="1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6.25" customHeight="1" x14ac:dyDescent="0.4">
      <c r="A375" s="1"/>
      <c r="B375" s="1"/>
      <c r="C375" s="1"/>
      <c r="D375" s="1"/>
      <c r="E375" s="1"/>
      <c r="F375" s="1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6.25" customHeight="1" x14ac:dyDescent="0.4">
      <c r="A376" s="1"/>
      <c r="B376" s="1"/>
      <c r="C376" s="1"/>
      <c r="D376" s="1"/>
      <c r="E376" s="1"/>
      <c r="F376" s="1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6.25" customHeight="1" x14ac:dyDescent="0.4">
      <c r="A377" s="1"/>
      <c r="B377" s="1"/>
      <c r="C377" s="1"/>
      <c r="D377" s="1"/>
      <c r="E377" s="1"/>
      <c r="F377" s="1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6.25" customHeight="1" x14ac:dyDescent="0.4">
      <c r="A378" s="1"/>
      <c r="B378" s="1"/>
      <c r="C378" s="1"/>
      <c r="D378" s="1"/>
      <c r="E378" s="1"/>
      <c r="F378" s="1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6.25" customHeight="1" x14ac:dyDescent="0.4">
      <c r="A379" s="1"/>
      <c r="B379" s="1"/>
      <c r="C379" s="1"/>
      <c r="D379" s="1"/>
      <c r="E379" s="1"/>
      <c r="F379" s="1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6.25" customHeight="1" x14ac:dyDescent="0.4">
      <c r="A380" s="1"/>
      <c r="B380" s="1"/>
      <c r="C380" s="1"/>
      <c r="D380" s="1"/>
      <c r="E380" s="1"/>
      <c r="F380" s="1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6.25" customHeight="1" x14ac:dyDescent="0.4">
      <c r="A381" s="1"/>
      <c r="B381" s="1"/>
      <c r="C381" s="1"/>
      <c r="D381" s="1"/>
      <c r="E381" s="1"/>
      <c r="F381" s="1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6.25" customHeight="1" x14ac:dyDescent="0.4">
      <c r="A382" s="1"/>
      <c r="B382" s="1"/>
      <c r="C382" s="1"/>
      <c r="D382" s="1"/>
      <c r="E382" s="1"/>
      <c r="F382" s="1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6.25" customHeight="1" x14ac:dyDescent="0.4">
      <c r="A383" s="1"/>
      <c r="B383" s="1"/>
      <c r="C383" s="1"/>
      <c r="D383" s="1"/>
      <c r="E383" s="1"/>
      <c r="F383" s="1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6.25" customHeight="1" x14ac:dyDescent="0.4">
      <c r="A384" s="1"/>
      <c r="B384" s="1"/>
      <c r="C384" s="1"/>
      <c r="D384" s="1"/>
      <c r="E384" s="1"/>
      <c r="F384" s="1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6.25" customHeight="1" x14ac:dyDescent="0.4">
      <c r="A385" s="1"/>
      <c r="B385" s="1"/>
      <c r="C385" s="1"/>
      <c r="D385" s="1"/>
      <c r="E385" s="1"/>
      <c r="F385" s="1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6.25" customHeight="1" x14ac:dyDescent="0.4">
      <c r="A386" s="1"/>
      <c r="B386" s="1"/>
      <c r="C386" s="1"/>
      <c r="D386" s="1"/>
      <c r="E386" s="1"/>
      <c r="F386" s="1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6.25" customHeight="1" x14ac:dyDescent="0.4">
      <c r="A387" s="1"/>
      <c r="B387" s="1"/>
      <c r="C387" s="1"/>
      <c r="D387" s="1"/>
      <c r="E387" s="1"/>
      <c r="F387" s="1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6.25" customHeight="1" x14ac:dyDescent="0.4">
      <c r="A388" s="1"/>
      <c r="B388" s="1"/>
      <c r="C388" s="1"/>
      <c r="D388" s="1"/>
      <c r="E388" s="1"/>
      <c r="F388" s="1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6.25" customHeight="1" x14ac:dyDescent="0.4">
      <c r="A389" s="1"/>
      <c r="B389" s="1"/>
      <c r="C389" s="1"/>
      <c r="D389" s="1"/>
      <c r="E389" s="1"/>
      <c r="F389" s="1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6.25" customHeight="1" x14ac:dyDescent="0.4">
      <c r="A390" s="1"/>
      <c r="B390" s="1"/>
      <c r="C390" s="1"/>
      <c r="D390" s="1"/>
      <c r="E390" s="1"/>
      <c r="F390" s="1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6.25" customHeight="1" x14ac:dyDescent="0.4">
      <c r="A391" s="1"/>
      <c r="B391" s="1"/>
      <c r="C391" s="1"/>
      <c r="D391" s="1"/>
      <c r="E391" s="1"/>
      <c r="F391" s="1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6.25" customHeight="1" x14ac:dyDescent="0.4">
      <c r="A392" s="1"/>
      <c r="B392" s="1"/>
      <c r="C392" s="1"/>
      <c r="D392" s="1"/>
      <c r="E392" s="1"/>
      <c r="F392" s="1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6.25" customHeight="1" x14ac:dyDescent="0.4">
      <c r="A393" s="1"/>
      <c r="B393" s="1"/>
      <c r="C393" s="1"/>
      <c r="D393" s="1"/>
      <c r="E393" s="1"/>
      <c r="F393" s="1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6.25" customHeight="1" x14ac:dyDescent="0.4">
      <c r="A394" s="1"/>
      <c r="B394" s="1"/>
      <c r="C394" s="1"/>
      <c r="D394" s="1"/>
      <c r="E394" s="1"/>
      <c r="F394" s="1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6.25" customHeight="1" x14ac:dyDescent="0.4">
      <c r="A395" s="1"/>
      <c r="B395" s="1"/>
      <c r="C395" s="1"/>
      <c r="D395" s="1"/>
      <c r="E395" s="1"/>
      <c r="F395" s="1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6.25" customHeight="1" x14ac:dyDescent="0.4">
      <c r="A396" s="1"/>
      <c r="B396" s="1"/>
      <c r="C396" s="1"/>
      <c r="D396" s="1"/>
      <c r="E396" s="1"/>
      <c r="F396" s="1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6.25" customHeight="1" x14ac:dyDescent="0.4">
      <c r="A397" s="1"/>
      <c r="B397" s="1"/>
      <c r="C397" s="1"/>
      <c r="D397" s="1"/>
      <c r="E397" s="1"/>
      <c r="F397" s="1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6.25" customHeight="1" x14ac:dyDescent="0.4">
      <c r="A398" s="1"/>
      <c r="B398" s="1"/>
      <c r="C398" s="1"/>
      <c r="D398" s="1"/>
      <c r="E398" s="1"/>
      <c r="F398" s="1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6.25" customHeight="1" x14ac:dyDescent="0.4">
      <c r="A399" s="1"/>
      <c r="B399" s="1"/>
      <c r="C399" s="1"/>
      <c r="D399" s="1"/>
      <c r="E399" s="1"/>
      <c r="F399" s="1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6.25" customHeight="1" x14ac:dyDescent="0.4">
      <c r="A400" s="1"/>
      <c r="B400" s="1"/>
      <c r="C400" s="1"/>
      <c r="D400" s="1"/>
      <c r="E400" s="1"/>
      <c r="F400" s="1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6.25" customHeight="1" x14ac:dyDescent="0.4">
      <c r="A401" s="1"/>
      <c r="B401" s="1"/>
      <c r="C401" s="1"/>
      <c r="D401" s="1"/>
      <c r="E401" s="1"/>
      <c r="F401" s="1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6.25" customHeight="1" x14ac:dyDescent="0.4">
      <c r="A402" s="1"/>
      <c r="B402" s="1"/>
      <c r="C402" s="1"/>
      <c r="D402" s="1"/>
      <c r="E402" s="1"/>
      <c r="F402" s="1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6.25" customHeight="1" x14ac:dyDescent="0.4">
      <c r="A403" s="1"/>
      <c r="B403" s="1"/>
      <c r="C403" s="1"/>
      <c r="D403" s="1"/>
      <c r="E403" s="1"/>
      <c r="F403" s="1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6.25" customHeight="1" x14ac:dyDescent="0.4">
      <c r="A404" s="1"/>
      <c r="B404" s="1"/>
      <c r="C404" s="1"/>
      <c r="D404" s="1"/>
      <c r="E404" s="1"/>
      <c r="F404" s="1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6.25" customHeight="1" x14ac:dyDescent="0.4">
      <c r="A405" s="1"/>
      <c r="B405" s="1"/>
      <c r="C405" s="1"/>
      <c r="D405" s="1"/>
      <c r="E405" s="1"/>
      <c r="F405" s="1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6.25" customHeight="1" x14ac:dyDescent="0.4">
      <c r="A406" s="1"/>
      <c r="B406" s="1"/>
      <c r="C406" s="1"/>
      <c r="D406" s="1"/>
      <c r="E406" s="1"/>
      <c r="F406" s="1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6.25" customHeight="1" x14ac:dyDescent="0.4">
      <c r="A407" s="1"/>
      <c r="B407" s="1"/>
      <c r="C407" s="1"/>
      <c r="D407" s="1"/>
      <c r="E407" s="1"/>
      <c r="F407" s="1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6.25" customHeight="1" x14ac:dyDescent="0.4">
      <c r="A408" s="1"/>
      <c r="B408" s="1"/>
      <c r="C408" s="1"/>
      <c r="D408" s="1"/>
      <c r="E408" s="1"/>
      <c r="F408" s="1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6.25" customHeight="1" x14ac:dyDescent="0.4">
      <c r="A409" s="1"/>
      <c r="B409" s="1"/>
      <c r="C409" s="1"/>
      <c r="D409" s="1"/>
      <c r="E409" s="1"/>
      <c r="F409" s="1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6.25" customHeight="1" x14ac:dyDescent="0.4">
      <c r="A410" s="1"/>
      <c r="B410" s="1"/>
      <c r="C410" s="1"/>
      <c r="D410" s="1"/>
      <c r="E410" s="1"/>
      <c r="F410" s="1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6.25" customHeight="1" x14ac:dyDescent="0.4">
      <c r="A411" s="1"/>
      <c r="B411" s="1"/>
      <c r="C411" s="1"/>
      <c r="D411" s="1"/>
      <c r="E411" s="1"/>
      <c r="F411" s="1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6.25" customHeight="1" x14ac:dyDescent="0.4">
      <c r="A412" s="1"/>
      <c r="B412" s="1"/>
      <c r="C412" s="1"/>
      <c r="D412" s="1"/>
      <c r="E412" s="1"/>
      <c r="F412" s="1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6.25" customHeight="1" x14ac:dyDescent="0.4">
      <c r="A413" s="1"/>
      <c r="B413" s="1"/>
      <c r="C413" s="1"/>
      <c r="D413" s="1"/>
      <c r="E413" s="1"/>
      <c r="F413" s="1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6.25" customHeight="1" x14ac:dyDescent="0.4">
      <c r="A414" s="1"/>
      <c r="B414" s="1"/>
      <c r="C414" s="1"/>
      <c r="D414" s="1"/>
      <c r="E414" s="1"/>
      <c r="F414" s="1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6.25" customHeight="1" x14ac:dyDescent="0.4">
      <c r="A415" s="1"/>
      <c r="B415" s="1"/>
      <c r="C415" s="1"/>
      <c r="D415" s="1"/>
      <c r="E415" s="1"/>
      <c r="F415" s="1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6.25" customHeight="1" x14ac:dyDescent="0.4">
      <c r="A416" s="1"/>
      <c r="B416" s="1"/>
      <c r="C416" s="1"/>
      <c r="D416" s="1"/>
      <c r="E416" s="1"/>
      <c r="F416" s="1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6.25" customHeight="1" x14ac:dyDescent="0.4">
      <c r="A417" s="1"/>
      <c r="B417" s="1"/>
      <c r="C417" s="1"/>
      <c r="D417" s="1"/>
      <c r="E417" s="1"/>
      <c r="F417" s="1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6.25" customHeight="1" x14ac:dyDescent="0.4">
      <c r="A418" s="1"/>
      <c r="B418" s="1"/>
      <c r="C418" s="1"/>
      <c r="D418" s="1"/>
      <c r="E418" s="1"/>
      <c r="F418" s="1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6.25" customHeight="1" x14ac:dyDescent="0.4">
      <c r="A419" s="1"/>
      <c r="B419" s="1"/>
      <c r="C419" s="1"/>
      <c r="D419" s="1"/>
      <c r="E419" s="1"/>
      <c r="F419" s="1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6.25" customHeight="1" x14ac:dyDescent="0.4">
      <c r="A420" s="1"/>
      <c r="B420" s="1"/>
      <c r="C420" s="1"/>
      <c r="D420" s="1"/>
      <c r="E420" s="1"/>
      <c r="F420" s="1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6.25" customHeight="1" x14ac:dyDescent="0.4">
      <c r="A421" s="1"/>
      <c r="B421" s="1"/>
      <c r="C421" s="1"/>
      <c r="D421" s="1"/>
      <c r="E421" s="1"/>
      <c r="F421" s="1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6.25" customHeight="1" x14ac:dyDescent="0.4">
      <c r="A422" s="1"/>
      <c r="B422" s="1"/>
      <c r="C422" s="1"/>
      <c r="D422" s="1"/>
      <c r="E422" s="1"/>
      <c r="F422" s="1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6.25" customHeight="1" x14ac:dyDescent="0.4">
      <c r="A423" s="1"/>
      <c r="B423" s="1"/>
      <c r="C423" s="1"/>
      <c r="D423" s="1"/>
      <c r="E423" s="1"/>
      <c r="F423" s="1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6.25" customHeight="1" x14ac:dyDescent="0.4">
      <c r="A424" s="1"/>
      <c r="B424" s="1"/>
      <c r="C424" s="1"/>
      <c r="D424" s="1"/>
      <c r="E424" s="1"/>
      <c r="F424" s="1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6.25" customHeight="1" x14ac:dyDescent="0.4">
      <c r="A425" s="1"/>
      <c r="B425" s="1"/>
      <c r="C425" s="1"/>
      <c r="D425" s="1"/>
      <c r="E425" s="1"/>
      <c r="F425" s="1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6.25" customHeight="1" x14ac:dyDescent="0.4">
      <c r="A426" s="1"/>
      <c r="B426" s="1"/>
      <c r="C426" s="1"/>
      <c r="D426" s="1"/>
      <c r="E426" s="1"/>
      <c r="F426" s="1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6.25" customHeight="1" x14ac:dyDescent="0.4">
      <c r="A427" s="1"/>
      <c r="B427" s="1"/>
      <c r="C427" s="1"/>
      <c r="D427" s="1"/>
      <c r="E427" s="1"/>
      <c r="F427" s="1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6.25" customHeight="1" x14ac:dyDescent="0.4">
      <c r="A428" s="1"/>
      <c r="B428" s="1"/>
      <c r="C428" s="1"/>
      <c r="D428" s="1"/>
      <c r="E428" s="1"/>
      <c r="F428" s="1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6.25" customHeight="1" x14ac:dyDescent="0.4">
      <c r="A429" s="1"/>
      <c r="B429" s="1"/>
      <c r="C429" s="1"/>
      <c r="D429" s="1"/>
      <c r="E429" s="1"/>
      <c r="F429" s="1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6.25" customHeight="1" x14ac:dyDescent="0.4">
      <c r="A430" s="1"/>
      <c r="B430" s="1"/>
      <c r="C430" s="1"/>
      <c r="D430" s="1"/>
      <c r="E430" s="1"/>
      <c r="F430" s="1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6.25" customHeight="1" x14ac:dyDescent="0.4">
      <c r="A431" s="1"/>
      <c r="B431" s="1"/>
      <c r="C431" s="1"/>
      <c r="D431" s="1"/>
      <c r="E431" s="1"/>
      <c r="F431" s="1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6.25" customHeight="1" x14ac:dyDescent="0.4">
      <c r="A432" s="1"/>
      <c r="B432" s="1"/>
      <c r="C432" s="1"/>
      <c r="D432" s="1"/>
      <c r="E432" s="1"/>
      <c r="F432" s="1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6.25" customHeight="1" x14ac:dyDescent="0.4">
      <c r="A433" s="1"/>
      <c r="B433" s="1"/>
      <c r="C433" s="1"/>
      <c r="D433" s="1"/>
      <c r="E433" s="1"/>
      <c r="F433" s="1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6.25" customHeight="1" x14ac:dyDescent="0.4">
      <c r="A434" s="1"/>
      <c r="B434" s="1"/>
      <c r="C434" s="1"/>
      <c r="D434" s="1"/>
      <c r="E434" s="1"/>
      <c r="F434" s="1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6.25" customHeight="1" x14ac:dyDescent="0.4">
      <c r="A435" s="1"/>
      <c r="B435" s="1"/>
      <c r="C435" s="1"/>
      <c r="D435" s="1"/>
      <c r="E435" s="1"/>
      <c r="F435" s="1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6.25" customHeight="1" x14ac:dyDescent="0.4">
      <c r="A436" s="1"/>
      <c r="B436" s="1"/>
      <c r="C436" s="1"/>
      <c r="D436" s="1"/>
      <c r="E436" s="1"/>
      <c r="F436" s="1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6.25" customHeight="1" x14ac:dyDescent="0.4">
      <c r="A437" s="1"/>
      <c r="B437" s="1"/>
      <c r="C437" s="1"/>
      <c r="D437" s="1"/>
      <c r="E437" s="1"/>
      <c r="F437" s="1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6.25" customHeight="1" x14ac:dyDescent="0.4">
      <c r="A438" s="1"/>
      <c r="B438" s="1"/>
      <c r="C438" s="1"/>
      <c r="D438" s="1"/>
      <c r="E438" s="1"/>
      <c r="F438" s="1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6.25" customHeight="1" x14ac:dyDescent="0.4">
      <c r="A439" s="1"/>
      <c r="B439" s="1"/>
      <c r="C439" s="1"/>
      <c r="D439" s="1"/>
      <c r="E439" s="1"/>
      <c r="F439" s="1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6.25" customHeight="1" x14ac:dyDescent="0.4">
      <c r="A440" s="1"/>
      <c r="B440" s="1"/>
      <c r="C440" s="1"/>
      <c r="D440" s="1"/>
      <c r="E440" s="1"/>
      <c r="F440" s="1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6.25" customHeight="1" x14ac:dyDescent="0.4">
      <c r="A441" s="1"/>
      <c r="B441" s="1"/>
      <c r="C441" s="1"/>
      <c r="D441" s="1"/>
      <c r="E441" s="1"/>
      <c r="F441" s="1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6.25" customHeight="1" x14ac:dyDescent="0.4">
      <c r="A442" s="1"/>
      <c r="B442" s="1"/>
      <c r="C442" s="1"/>
      <c r="D442" s="1"/>
      <c r="E442" s="1"/>
      <c r="F442" s="1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6.25" customHeight="1" x14ac:dyDescent="0.4">
      <c r="A443" s="1"/>
      <c r="B443" s="1"/>
      <c r="C443" s="1"/>
      <c r="D443" s="1"/>
      <c r="E443" s="1"/>
      <c r="F443" s="1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6.25" customHeight="1" x14ac:dyDescent="0.4">
      <c r="A444" s="1"/>
      <c r="B444" s="1"/>
      <c r="C444" s="1"/>
      <c r="D444" s="1"/>
      <c r="E444" s="1"/>
      <c r="F444" s="1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6.25" customHeight="1" x14ac:dyDescent="0.4">
      <c r="A445" s="1"/>
      <c r="B445" s="1"/>
      <c r="C445" s="1"/>
      <c r="D445" s="1"/>
      <c r="E445" s="1"/>
      <c r="F445" s="1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6.25" customHeight="1" x14ac:dyDescent="0.4">
      <c r="A446" s="1"/>
      <c r="B446" s="1"/>
      <c r="C446" s="1"/>
      <c r="D446" s="1"/>
      <c r="E446" s="1"/>
      <c r="F446" s="1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6.25" customHeight="1" x14ac:dyDescent="0.4">
      <c r="A447" s="1"/>
      <c r="B447" s="1"/>
      <c r="C447" s="1"/>
      <c r="D447" s="1"/>
      <c r="E447" s="1"/>
      <c r="F447" s="1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6.25" customHeight="1" x14ac:dyDescent="0.4">
      <c r="A448" s="1"/>
      <c r="B448" s="1"/>
      <c r="C448" s="1"/>
      <c r="D448" s="1"/>
      <c r="E448" s="1"/>
      <c r="F448" s="1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6.25" customHeight="1" x14ac:dyDescent="0.4">
      <c r="A449" s="1"/>
      <c r="B449" s="1"/>
      <c r="C449" s="1"/>
      <c r="D449" s="1"/>
      <c r="E449" s="1"/>
      <c r="F449" s="1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6.25" customHeight="1" x14ac:dyDescent="0.4">
      <c r="A450" s="1"/>
      <c r="B450" s="1"/>
      <c r="C450" s="1"/>
      <c r="D450" s="1"/>
      <c r="E450" s="1"/>
      <c r="F450" s="1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6.25" customHeight="1" x14ac:dyDescent="0.4">
      <c r="A451" s="1"/>
      <c r="B451" s="1"/>
      <c r="C451" s="1"/>
      <c r="D451" s="1"/>
      <c r="E451" s="1"/>
      <c r="F451" s="1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6.25" customHeight="1" x14ac:dyDescent="0.4">
      <c r="A452" s="1"/>
      <c r="B452" s="1"/>
      <c r="C452" s="1"/>
      <c r="D452" s="1"/>
      <c r="E452" s="1"/>
      <c r="F452" s="1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6.25" customHeight="1" x14ac:dyDescent="0.4">
      <c r="A453" s="1"/>
      <c r="B453" s="1"/>
      <c r="C453" s="1"/>
      <c r="D453" s="1"/>
      <c r="E453" s="1"/>
      <c r="F453" s="1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6.25" customHeight="1" x14ac:dyDescent="0.4">
      <c r="A454" s="1"/>
      <c r="B454" s="1"/>
      <c r="C454" s="1"/>
      <c r="D454" s="1"/>
      <c r="E454" s="1"/>
      <c r="F454" s="1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6.25" customHeight="1" x14ac:dyDescent="0.4">
      <c r="A455" s="1"/>
      <c r="B455" s="1"/>
      <c r="C455" s="1"/>
      <c r="D455" s="1"/>
      <c r="E455" s="1"/>
      <c r="F455" s="1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6.25" customHeight="1" x14ac:dyDescent="0.4">
      <c r="A456" s="1"/>
      <c r="B456" s="1"/>
      <c r="C456" s="1"/>
      <c r="D456" s="1"/>
      <c r="E456" s="1"/>
      <c r="F456" s="1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6.25" customHeight="1" x14ac:dyDescent="0.4">
      <c r="A457" s="1"/>
      <c r="B457" s="1"/>
      <c r="C457" s="1"/>
      <c r="D457" s="1"/>
      <c r="E457" s="1"/>
      <c r="F457" s="1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6.25" customHeight="1" x14ac:dyDescent="0.4">
      <c r="A458" s="1"/>
      <c r="B458" s="1"/>
      <c r="C458" s="1"/>
      <c r="D458" s="1"/>
      <c r="E458" s="1"/>
      <c r="F458" s="1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6.25" customHeight="1" x14ac:dyDescent="0.4">
      <c r="A459" s="1"/>
      <c r="B459" s="1"/>
      <c r="C459" s="1"/>
      <c r="D459" s="1"/>
      <c r="E459" s="1"/>
      <c r="F459" s="1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6.25" customHeight="1" x14ac:dyDescent="0.4">
      <c r="A460" s="1"/>
      <c r="B460" s="1"/>
      <c r="C460" s="1"/>
      <c r="D460" s="1"/>
      <c r="E460" s="1"/>
      <c r="F460" s="1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6.25" customHeight="1" x14ac:dyDescent="0.4">
      <c r="A461" s="1"/>
      <c r="B461" s="1"/>
      <c r="C461" s="1"/>
      <c r="D461" s="1"/>
      <c r="E461" s="1"/>
      <c r="F461" s="1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6.25" customHeight="1" x14ac:dyDescent="0.4">
      <c r="A462" s="1"/>
      <c r="B462" s="1"/>
      <c r="C462" s="1"/>
      <c r="D462" s="1"/>
      <c r="E462" s="1"/>
      <c r="F462" s="1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6.25" customHeight="1" x14ac:dyDescent="0.4">
      <c r="A463" s="1"/>
      <c r="B463" s="1"/>
      <c r="C463" s="1"/>
      <c r="D463" s="1"/>
      <c r="E463" s="1"/>
      <c r="F463" s="1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6.25" customHeight="1" x14ac:dyDescent="0.4">
      <c r="A464" s="1"/>
      <c r="B464" s="1"/>
      <c r="C464" s="1"/>
      <c r="D464" s="1"/>
      <c r="E464" s="1"/>
      <c r="F464" s="1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6.25" customHeight="1" x14ac:dyDescent="0.4">
      <c r="A465" s="1"/>
      <c r="B465" s="1"/>
      <c r="C465" s="1"/>
      <c r="D465" s="1"/>
      <c r="E465" s="1"/>
      <c r="F465" s="1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6.25" customHeight="1" x14ac:dyDescent="0.4">
      <c r="A466" s="1"/>
      <c r="B466" s="1"/>
      <c r="C466" s="1"/>
      <c r="D466" s="1"/>
      <c r="E466" s="1"/>
      <c r="F466" s="1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6.25" customHeight="1" x14ac:dyDescent="0.4">
      <c r="A467" s="1"/>
      <c r="B467" s="1"/>
      <c r="C467" s="1"/>
      <c r="D467" s="1"/>
      <c r="E467" s="1"/>
      <c r="F467" s="1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6.25" customHeight="1" x14ac:dyDescent="0.4">
      <c r="A468" s="1"/>
      <c r="B468" s="1"/>
      <c r="C468" s="1"/>
      <c r="D468" s="1"/>
      <c r="E468" s="1"/>
      <c r="F468" s="1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6.25" customHeight="1" x14ac:dyDescent="0.4">
      <c r="A469" s="1"/>
      <c r="B469" s="1"/>
      <c r="C469" s="1"/>
      <c r="D469" s="1"/>
      <c r="E469" s="1"/>
      <c r="F469" s="1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6.25" customHeight="1" x14ac:dyDescent="0.4">
      <c r="A470" s="1"/>
      <c r="B470" s="1"/>
      <c r="C470" s="1"/>
      <c r="D470" s="1"/>
      <c r="E470" s="1"/>
      <c r="F470" s="1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6.25" customHeight="1" x14ac:dyDescent="0.4">
      <c r="A471" s="1"/>
      <c r="B471" s="1"/>
      <c r="C471" s="1"/>
      <c r="D471" s="1"/>
      <c r="E471" s="1"/>
      <c r="F471" s="1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6.25" customHeight="1" x14ac:dyDescent="0.4">
      <c r="A472" s="1"/>
      <c r="B472" s="1"/>
      <c r="C472" s="1"/>
      <c r="D472" s="1"/>
      <c r="E472" s="1"/>
      <c r="F472" s="1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6.25" customHeight="1" x14ac:dyDescent="0.4">
      <c r="A473" s="1"/>
      <c r="B473" s="1"/>
      <c r="C473" s="1"/>
      <c r="D473" s="1"/>
      <c r="E473" s="1"/>
      <c r="F473" s="1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6.25" customHeight="1" x14ac:dyDescent="0.4">
      <c r="A474" s="1"/>
      <c r="B474" s="1"/>
      <c r="C474" s="1"/>
      <c r="D474" s="1"/>
      <c r="E474" s="1"/>
      <c r="F474" s="1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6.25" customHeight="1" x14ac:dyDescent="0.4">
      <c r="A475" s="1"/>
      <c r="B475" s="1"/>
      <c r="C475" s="1"/>
      <c r="D475" s="1"/>
      <c r="E475" s="1"/>
      <c r="F475" s="1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6.25" customHeight="1" x14ac:dyDescent="0.4">
      <c r="A476" s="1"/>
      <c r="B476" s="1"/>
      <c r="C476" s="1"/>
      <c r="D476" s="1"/>
      <c r="E476" s="1"/>
      <c r="F476" s="1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6.25" customHeight="1" x14ac:dyDescent="0.4">
      <c r="A477" s="1"/>
      <c r="B477" s="1"/>
      <c r="C477" s="1"/>
      <c r="D477" s="1"/>
      <c r="E477" s="1"/>
      <c r="F477" s="1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6.25" customHeight="1" x14ac:dyDescent="0.4">
      <c r="A478" s="1"/>
      <c r="B478" s="1"/>
      <c r="C478" s="1"/>
      <c r="D478" s="1"/>
      <c r="E478" s="1"/>
      <c r="F478" s="1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6.25" customHeight="1" x14ac:dyDescent="0.4">
      <c r="A479" s="1"/>
      <c r="B479" s="1"/>
      <c r="C479" s="1"/>
      <c r="D479" s="1"/>
      <c r="E479" s="1"/>
      <c r="F479" s="1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6.25" customHeight="1" x14ac:dyDescent="0.4">
      <c r="A480" s="1"/>
      <c r="B480" s="1"/>
      <c r="C480" s="1"/>
      <c r="D480" s="1"/>
      <c r="E480" s="1"/>
      <c r="F480" s="1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6.25" customHeight="1" x14ac:dyDescent="0.4">
      <c r="A481" s="1"/>
      <c r="B481" s="1"/>
      <c r="C481" s="1"/>
      <c r="D481" s="1"/>
      <c r="E481" s="1"/>
      <c r="F481" s="1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6.25" customHeight="1" x14ac:dyDescent="0.4">
      <c r="A482" s="1"/>
      <c r="B482" s="1"/>
      <c r="C482" s="1"/>
      <c r="D482" s="1"/>
      <c r="E482" s="1"/>
      <c r="F482" s="1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6.25" customHeight="1" x14ac:dyDescent="0.4">
      <c r="A483" s="1"/>
      <c r="B483" s="1"/>
      <c r="C483" s="1"/>
      <c r="D483" s="1"/>
      <c r="E483" s="1"/>
      <c r="F483" s="1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6.25" customHeight="1" x14ac:dyDescent="0.4">
      <c r="A484" s="1"/>
      <c r="B484" s="1"/>
      <c r="C484" s="1"/>
      <c r="D484" s="1"/>
      <c r="E484" s="1"/>
      <c r="F484" s="1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6.25" customHeight="1" x14ac:dyDescent="0.4">
      <c r="A485" s="1"/>
      <c r="B485" s="1"/>
      <c r="C485" s="1"/>
      <c r="D485" s="1"/>
      <c r="E485" s="1"/>
      <c r="F485" s="1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6.25" customHeight="1" x14ac:dyDescent="0.4">
      <c r="A486" s="1"/>
      <c r="B486" s="1"/>
      <c r="C486" s="1"/>
      <c r="D486" s="1"/>
      <c r="E486" s="1"/>
      <c r="F486" s="1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6.25" customHeight="1" x14ac:dyDescent="0.4">
      <c r="A487" s="1"/>
      <c r="B487" s="1"/>
      <c r="C487" s="1"/>
      <c r="D487" s="1"/>
      <c r="E487" s="1"/>
      <c r="F487" s="1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6.25" customHeight="1" x14ac:dyDescent="0.4">
      <c r="A488" s="1"/>
      <c r="B488" s="1"/>
      <c r="C488" s="1"/>
      <c r="D488" s="1"/>
      <c r="E488" s="1"/>
      <c r="F488" s="1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6.25" customHeight="1" x14ac:dyDescent="0.4">
      <c r="A489" s="1"/>
      <c r="B489" s="1"/>
      <c r="C489" s="1"/>
      <c r="D489" s="1"/>
      <c r="E489" s="1"/>
      <c r="F489" s="1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6.25" customHeight="1" x14ac:dyDescent="0.4">
      <c r="A490" s="1"/>
      <c r="B490" s="1"/>
      <c r="C490" s="1"/>
      <c r="D490" s="1"/>
      <c r="E490" s="1"/>
      <c r="F490" s="1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6.25" customHeight="1" x14ac:dyDescent="0.4">
      <c r="A491" s="1"/>
      <c r="B491" s="1"/>
      <c r="C491" s="1"/>
      <c r="D491" s="1"/>
      <c r="E491" s="1"/>
      <c r="F491" s="1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6.25" customHeight="1" x14ac:dyDescent="0.4">
      <c r="A492" s="1"/>
      <c r="B492" s="1"/>
      <c r="C492" s="1"/>
      <c r="D492" s="1"/>
      <c r="E492" s="1"/>
      <c r="F492" s="1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6.25" customHeight="1" x14ac:dyDescent="0.4">
      <c r="A493" s="1"/>
      <c r="B493" s="1"/>
      <c r="C493" s="1"/>
      <c r="D493" s="1"/>
      <c r="E493" s="1"/>
      <c r="F493" s="1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6.25" customHeight="1" x14ac:dyDescent="0.4">
      <c r="A494" s="1"/>
      <c r="B494" s="1"/>
      <c r="C494" s="1"/>
      <c r="D494" s="1"/>
      <c r="E494" s="1"/>
      <c r="F494" s="1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6.25" customHeight="1" x14ac:dyDescent="0.4">
      <c r="A495" s="1"/>
      <c r="B495" s="1"/>
      <c r="C495" s="1"/>
      <c r="D495" s="1"/>
      <c r="E495" s="1"/>
      <c r="F495" s="1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6.25" customHeight="1" x14ac:dyDescent="0.4">
      <c r="A496" s="1"/>
      <c r="B496" s="1"/>
      <c r="C496" s="1"/>
      <c r="D496" s="1"/>
      <c r="E496" s="1"/>
      <c r="F496" s="1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6.25" customHeight="1" x14ac:dyDescent="0.4">
      <c r="A497" s="1"/>
      <c r="B497" s="1"/>
      <c r="C497" s="1"/>
      <c r="D497" s="1"/>
      <c r="E497" s="1"/>
      <c r="F497" s="1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6.25" customHeight="1" x14ac:dyDescent="0.4">
      <c r="A498" s="1"/>
      <c r="B498" s="1"/>
      <c r="C498" s="1"/>
      <c r="D498" s="1"/>
      <c r="E498" s="1"/>
      <c r="F498" s="1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6.25" customHeight="1" x14ac:dyDescent="0.4">
      <c r="A499" s="1"/>
      <c r="B499" s="1"/>
      <c r="C499" s="1"/>
      <c r="D499" s="1"/>
      <c r="E499" s="1"/>
      <c r="F499" s="1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6.25" customHeight="1" x14ac:dyDescent="0.4">
      <c r="A500" s="1"/>
      <c r="B500" s="1"/>
      <c r="C500" s="1"/>
      <c r="D500" s="1"/>
      <c r="E500" s="1"/>
      <c r="F500" s="1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6.25" customHeight="1" x14ac:dyDescent="0.4">
      <c r="A501" s="1"/>
      <c r="B501" s="1"/>
      <c r="C501" s="1"/>
      <c r="D501" s="1"/>
      <c r="E501" s="1"/>
      <c r="F501" s="1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6.25" customHeight="1" x14ac:dyDescent="0.4">
      <c r="A502" s="1"/>
      <c r="B502" s="1"/>
      <c r="C502" s="1"/>
      <c r="D502" s="1"/>
      <c r="E502" s="1"/>
      <c r="F502" s="1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6.25" customHeight="1" x14ac:dyDescent="0.4">
      <c r="A503" s="1"/>
      <c r="B503" s="1"/>
      <c r="C503" s="1"/>
      <c r="D503" s="1"/>
      <c r="E503" s="1"/>
      <c r="F503" s="1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6.25" customHeight="1" x14ac:dyDescent="0.4">
      <c r="A504" s="1"/>
      <c r="B504" s="1"/>
      <c r="C504" s="1"/>
      <c r="D504" s="1"/>
      <c r="E504" s="1"/>
      <c r="F504" s="1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6.25" customHeight="1" x14ac:dyDescent="0.4">
      <c r="A505" s="1"/>
      <c r="B505" s="1"/>
      <c r="C505" s="1"/>
      <c r="D505" s="1"/>
      <c r="E505" s="1"/>
      <c r="F505" s="1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6.25" customHeight="1" x14ac:dyDescent="0.4">
      <c r="A506" s="1"/>
      <c r="B506" s="1"/>
      <c r="C506" s="1"/>
      <c r="D506" s="1"/>
      <c r="E506" s="1"/>
      <c r="F506" s="1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6.25" customHeight="1" x14ac:dyDescent="0.4">
      <c r="A507" s="1"/>
      <c r="B507" s="1"/>
      <c r="C507" s="1"/>
      <c r="D507" s="1"/>
      <c r="E507" s="1"/>
      <c r="F507" s="1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6.25" customHeight="1" x14ac:dyDescent="0.4">
      <c r="A508" s="1"/>
      <c r="B508" s="1"/>
      <c r="C508" s="1"/>
      <c r="D508" s="1"/>
      <c r="E508" s="1"/>
      <c r="F508" s="1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6.25" customHeight="1" x14ac:dyDescent="0.4">
      <c r="A509" s="1"/>
      <c r="B509" s="1"/>
      <c r="C509" s="1"/>
      <c r="D509" s="1"/>
      <c r="E509" s="1"/>
      <c r="F509" s="1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6.25" customHeight="1" x14ac:dyDescent="0.4">
      <c r="A510" s="1"/>
      <c r="B510" s="1"/>
      <c r="C510" s="1"/>
      <c r="D510" s="1"/>
      <c r="E510" s="1"/>
      <c r="F510" s="1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6.25" customHeight="1" x14ac:dyDescent="0.4">
      <c r="A511" s="1"/>
      <c r="B511" s="1"/>
      <c r="C511" s="1"/>
      <c r="D511" s="1"/>
      <c r="E511" s="1"/>
      <c r="F511" s="1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6.25" customHeight="1" x14ac:dyDescent="0.4">
      <c r="A512" s="1"/>
      <c r="B512" s="1"/>
      <c r="C512" s="1"/>
      <c r="D512" s="1"/>
      <c r="E512" s="1"/>
      <c r="F512" s="1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6.25" customHeight="1" x14ac:dyDescent="0.4">
      <c r="A513" s="1"/>
      <c r="B513" s="1"/>
      <c r="C513" s="1"/>
      <c r="D513" s="1"/>
      <c r="E513" s="1"/>
      <c r="F513" s="1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6.25" customHeight="1" x14ac:dyDescent="0.4">
      <c r="A514" s="1"/>
      <c r="B514" s="1"/>
      <c r="C514" s="1"/>
      <c r="D514" s="1"/>
      <c r="E514" s="1"/>
      <c r="F514" s="1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6.25" customHeight="1" x14ac:dyDescent="0.4">
      <c r="A515" s="1"/>
      <c r="B515" s="1"/>
      <c r="C515" s="1"/>
      <c r="D515" s="1"/>
      <c r="E515" s="1"/>
      <c r="F515" s="1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6.25" customHeight="1" x14ac:dyDescent="0.4">
      <c r="A516" s="1"/>
      <c r="B516" s="1"/>
      <c r="C516" s="1"/>
      <c r="D516" s="1"/>
      <c r="E516" s="1"/>
      <c r="F516" s="1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6.25" customHeight="1" x14ac:dyDescent="0.4">
      <c r="A517" s="1"/>
      <c r="B517" s="1"/>
      <c r="C517" s="1"/>
      <c r="D517" s="1"/>
      <c r="E517" s="1"/>
      <c r="F517" s="1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6.25" customHeight="1" x14ac:dyDescent="0.4">
      <c r="A518" s="1"/>
      <c r="B518" s="1"/>
      <c r="C518" s="1"/>
      <c r="D518" s="1"/>
      <c r="E518" s="1"/>
      <c r="F518" s="1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6.25" customHeight="1" x14ac:dyDescent="0.4">
      <c r="A519" s="1"/>
      <c r="B519" s="1"/>
      <c r="C519" s="1"/>
      <c r="D519" s="1"/>
      <c r="E519" s="1"/>
      <c r="F519" s="1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6.25" customHeight="1" x14ac:dyDescent="0.4">
      <c r="A520" s="1"/>
      <c r="B520" s="1"/>
      <c r="C520" s="1"/>
      <c r="D520" s="1"/>
      <c r="E520" s="1"/>
      <c r="F520" s="1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6.25" customHeight="1" x14ac:dyDescent="0.4">
      <c r="A521" s="1"/>
      <c r="B521" s="1"/>
      <c r="C521" s="1"/>
      <c r="D521" s="1"/>
      <c r="E521" s="1"/>
      <c r="F521" s="1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6.25" customHeight="1" x14ac:dyDescent="0.4">
      <c r="A522" s="1"/>
      <c r="B522" s="1"/>
      <c r="C522" s="1"/>
      <c r="D522" s="1"/>
      <c r="E522" s="1"/>
      <c r="F522" s="1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6.25" customHeight="1" x14ac:dyDescent="0.4">
      <c r="A523" s="1"/>
      <c r="B523" s="1"/>
      <c r="C523" s="1"/>
      <c r="D523" s="1"/>
      <c r="E523" s="1"/>
      <c r="F523" s="1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6.25" customHeight="1" x14ac:dyDescent="0.4">
      <c r="A524" s="1"/>
      <c r="B524" s="1"/>
      <c r="C524" s="1"/>
      <c r="D524" s="1"/>
      <c r="E524" s="1"/>
      <c r="F524" s="1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6.25" customHeight="1" x14ac:dyDescent="0.4">
      <c r="A525" s="1"/>
      <c r="B525" s="1"/>
      <c r="C525" s="1"/>
      <c r="D525" s="1"/>
      <c r="E525" s="1"/>
      <c r="F525" s="1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6.25" customHeight="1" x14ac:dyDescent="0.4">
      <c r="A526" s="1"/>
      <c r="B526" s="1"/>
      <c r="C526" s="1"/>
      <c r="D526" s="1"/>
      <c r="E526" s="1"/>
      <c r="F526" s="1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6.25" customHeight="1" x14ac:dyDescent="0.4">
      <c r="A527" s="1"/>
      <c r="B527" s="1"/>
      <c r="C527" s="1"/>
      <c r="D527" s="1"/>
      <c r="E527" s="1"/>
      <c r="F527" s="1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6.25" customHeight="1" x14ac:dyDescent="0.4">
      <c r="A528" s="1"/>
      <c r="B528" s="1"/>
      <c r="C528" s="1"/>
      <c r="D528" s="1"/>
      <c r="E528" s="1"/>
      <c r="F528" s="1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6.25" customHeight="1" x14ac:dyDescent="0.4">
      <c r="A529" s="1"/>
      <c r="B529" s="1"/>
      <c r="C529" s="1"/>
      <c r="D529" s="1"/>
      <c r="E529" s="1"/>
      <c r="F529" s="1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6.25" customHeight="1" x14ac:dyDescent="0.4">
      <c r="A530" s="1"/>
      <c r="B530" s="1"/>
      <c r="C530" s="1"/>
      <c r="D530" s="1"/>
      <c r="E530" s="1"/>
      <c r="F530" s="1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6.25" customHeight="1" x14ac:dyDescent="0.4">
      <c r="A531" s="1"/>
      <c r="B531" s="1"/>
      <c r="C531" s="1"/>
      <c r="D531" s="1"/>
      <c r="E531" s="1"/>
      <c r="F531" s="1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6.25" customHeight="1" x14ac:dyDescent="0.4">
      <c r="A532" s="1"/>
      <c r="B532" s="1"/>
      <c r="C532" s="1"/>
      <c r="D532" s="1"/>
      <c r="E532" s="1"/>
      <c r="F532" s="1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6.25" customHeight="1" x14ac:dyDescent="0.4">
      <c r="A533" s="1"/>
      <c r="B533" s="1"/>
      <c r="C533" s="1"/>
      <c r="D533" s="1"/>
      <c r="E533" s="1"/>
      <c r="F533" s="1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6.25" customHeight="1" x14ac:dyDescent="0.4">
      <c r="A534" s="1"/>
      <c r="B534" s="1"/>
      <c r="C534" s="1"/>
      <c r="D534" s="1"/>
      <c r="E534" s="1"/>
      <c r="F534" s="1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6.25" customHeight="1" x14ac:dyDescent="0.4">
      <c r="A535" s="1"/>
      <c r="B535" s="1"/>
      <c r="C535" s="1"/>
      <c r="D535" s="1"/>
      <c r="E535" s="1"/>
      <c r="F535" s="1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6.25" customHeight="1" x14ac:dyDescent="0.4">
      <c r="A536" s="1"/>
      <c r="B536" s="1"/>
      <c r="C536" s="1"/>
      <c r="D536" s="1"/>
      <c r="E536" s="1"/>
      <c r="F536" s="1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6.25" customHeight="1" x14ac:dyDescent="0.4">
      <c r="A537" s="1"/>
      <c r="B537" s="1"/>
      <c r="C537" s="1"/>
      <c r="D537" s="1"/>
      <c r="E537" s="1"/>
      <c r="F537" s="1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6.25" customHeight="1" x14ac:dyDescent="0.4">
      <c r="A538" s="1"/>
      <c r="B538" s="1"/>
      <c r="C538" s="1"/>
      <c r="D538" s="1"/>
      <c r="E538" s="1"/>
      <c r="F538" s="1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6.25" customHeight="1" x14ac:dyDescent="0.4">
      <c r="A539" s="1"/>
      <c r="B539" s="1"/>
      <c r="C539" s="1"/>
      <c r="D539" s="1"/>
      <c r="E539" s="1"/>
      <c r="F539" s="1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6.25" customHeight="1" x14ac:dyDescent="0.4">
      <c r="A540" s="1"/>
      <c r="B540" s="1"/>
      <c r="C540" s="1"/>
      <c r="D540" s="1"/>
      <c r="E540" s="1"/>
      <c r="F540" s="1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6.25" customHeight="1" x14ac:dyDescent="0.4">
      <c r="A541" s="1"/>
      <c r="B541" s="1"/>
      <c r="C541" s="1"/>
      <c r="D541" s="1"/>
      <c r="E541" s="1"/>
      <c r="F541" s="1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6.25" customHeight="1" x14ac:dyDescent="0.4">
      <c r="A542" s="1"/>
      <c r="B542" s="1"/>
      <c r="C542" s="1"/>
      <c r="D542" s="1"/>
      <c r="E542" s="1"/>
      <c r="F542" s="1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6.25" customHeight="1" x14ac:dyDescent="0.4">
      <c r="A543" s="1"/>
      <c r="B543" s="1"/>
      <c r="C543" s="1"/>
      <c r="D543" s="1"/>
      <c r="E543" s="1"/>
      <c r="F543" s="1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6.25" customHeight="1" x14ac:dyDescent="0.4">
      <c r="A544" s="1"/>
      <c r="B544" s="1"/>
      <c r="C544" s="1"/>
      <c r="D544" s="1"/>
      <c r="E544" s="1"/>
      <c r="F544" s="1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6.25" customHeight="1" x14ac:dyDescent="0.4">
      <c r="A545" s="1"/>
      <c r="B545" s="1"/>
      <c r="C545" s="1"/>
      <c r="D545" s="1"/>
      <c r="E545" s="1"/>
      <c r="F545" s="1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6.25" customHeight="1" x14ac:dyDescent="0.4">
      <c r="A546" s="1"/>
      <c r="B546" s="1"/>
      <c r="C546" s="1"/>
      <c r="D546" s="1"/>
      <c r="E546" s="1"/>
      <c r="F546" s="1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6.25" customHeight="1" x14ac:dyDescent="0.4">
      <c r="A547" s="1"/>
      <c r="B547" s="1"/>
      <c r="C547" s="1"/>
      <c r="D547" s="1"/>
      <c r="E547" s="1"/>
      <c r="F547" s="1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6.25" customHeight="1" x14ac:dyDescent="0.4">
      <c r="A548" s="1"/>
      <c r="B548" s="1"/>
      <c r="C548" s="1"/>
      <c r="D548" s="1"/>
      <c r="E548" s="1"/>
      <c r="F548" s="1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6.25" customHeight="1" x14ac:dyDescent="0.4">
      <c r="A549" s="1"/>
      <c r="B549" s="1"/>
      <c r="C549" s="1"/>
      <c r="D549" s="1"/>
      <c r="E549" s="1"/>
      <c r="F549" s="1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6.25" customHeight="1" x14ac:dyDescent="0.4">
      <c r="A550" s="1"/>
      <c r="B550" s="1"/>
      <c r="C550" s="1"/>
      <c r="D550" s="1"/>
      <c r="E550" s="1"/>
      <c r="F550" s="1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6.25" customHeight="1" x14ac:dyDescent="0.4">
      <c r="A551" s="1"/>
      <c r="B551" s="1"/>
      <c r="C551" s="1"/>
      <c r="D551" s="1"/>
      <c r="E551" s="1"/>
      <c r="F551" s="1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6.25" customHeight="1" x14ac:dyDescent="0.4">
      <c r="A552" s="1"/>
      <c r="B552" s="1"/>
      <c r="C552" s="1"/>
      <c r="D552" s="1"/>
      <c r="E552" s="1"/>
      <c r="F552" s="1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6.25" customHeight="1" x14ac:dyDescent="0.4">
      <c r="A553" s="1"/>
      <c r="B553" s="1"/>
      <c r="C553" s="1"/>
      <c r="D553" s="1"/>
      <c r="E553" s="1"/>
      <c r="F553" s="1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6.25" customHeight="1" x14ac:dyDescent="0.4">
      <c r="A554" s="1"/>
      <c r="B554" s="1"/>
      <c r="C554" s="1"/>
      <c r="D554" s="1"/>
      <c r="E554" s="1"/>
      <c r="F554" s="1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6.25" customHeight="1" x14ac:dyDescent="0.4">
      <c r="A555" s="1"/>
      <c r="B555" s="1"/>
      <c r="C555" s="1"/>
      <c r="D555" s="1"/>
      <c r="E555" s="1"/>
      <c r="F555" s="1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6.25" customHeight="1" x14ac:dyDescent="0.4">
      <c r="A556" s="1"/>
      <c r="B556" s="1"/>
      <c r="C556" s="1"/>
      <c r="D556" s="1"/>
      <c r="E556" s="1"/>
      <c r="F556" s="1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6.25" customHeight="1" x14ac:dyDescent="0.4">
      <c r="A557" s="1"/>
      <c r="B557" s="1"/>
      <c r="C557" s="1"/>
      <c r="D557" s="1"/>
      <c r="E557" s="1"/>
      <c r="F557" s="1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6.25" customHeight="1" x14ac:dyDescent="0.4">
      <c r="A558" s="1"/>
      <c r="B558" s="1"/>
      <c r="C558" s="1"/>
      <c r="D558" s="1"/>
      <c r="E558" s="1"/>
      <c r="F558" s="1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6.25" customHeight="1" x14ac:dyDescent="0.4">
      <c r="A559" s="1"/>
      <c r="B559" s="1"/>
      <c r="C559" s="1"/>
      <c r="D559" s="1"/>
      <c r="E559" s="1"/>
      <c r="F559" s="1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6.25" customHeight="1" x14ac:dyDescent="0.4">
      <c r="A560" s="1"/>
      <c r="B560" s="1"/>
      <c r="C560" s="1"/>
      <c r="D560" s="1"/>
      <c r="E560" s="1"/>
      <c r="F560" s="1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6.25" customHeight="1" x14ac:dyDescent="0.4">
      <c r="A561" s="1"/>
      <c r="B561" s="1"/>
      <c r="C561" s="1"/>
      <c r="D561" s="1"/>
      <c r="E561" s="1"/>
      <c r="F561" s="1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6.25" customHeight="1" x14ac:dyDescent="0.4">
      <c r="A562" s="1"/>
      <c r="B562" s="1"/>
      <c r="C562" s="1"/>
      <c r="D562" s="1"/>
      <c r="E562" s="1"/>
      <c r="F562" s="1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6.25" customHeight="1" x14ac:dyDescent="0.4">
      <c r="A563" s="1"/>
      <c r="B563" s="1"/>
      <c r="C563" s="1"/>
      <c r="D563" s="1"/>
      <c r="E563" s="1"/>
      <c r="F563" s="1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6.25" customHeight="1" x14ac:dyDescent="0.4">
      <c r="A564" s="1"/>
      <c r="B564" s="1"/>
      <c r="C564" s="1"/>
      <c r="D564" s="1"/>
      <c r="E564" s="1"/>
      <c r="F564" s="1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6.25" customHeight="1" x14ac:dyDescent="0.4">
      <c r="A565" s="1"/>
      <c r="B565" s="1"/>
      <c r="C565" s="1"/>
      <c r="D565" s="1"/>
      <c r="E565" s="1"/>
      <c r="F565" s="1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6.25" customHeight="1" x14ac:dyDescent="0.4">
      <c r="A566" s="1"/>
      <c r="B566" s="1"/>
      <c r="C566" s="1"/>
      <c r="D566" s="1"/>
      <c r="E566" s="1"/>
      <c r="F566" s="1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6.25" customHeight="1" x14ac:dyDescent="0.4">
      <c r="A567" s="1"/>
      <c r="B567" s="1"/>
      <c r="C567" s="1"/>
      <c r="D567" s="1"/>
      <c r="E567" s="1"/>
      <c r="F567" s="1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6.25" customHeight="1" x14ac:dyDescent="0.4">
      <c r="A568" s="1"/>
      <c r="B568" s="1"/>
      <c r="C568" s="1"/>
      <c r="D568" s="1"/>
      <c r="E568" s="1"/>
      <c r="F568" s="1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6.25" customHeight="1" x14ac:dyDescent="0.4">
      <c r="A569" s="1"/>
      <c r="B569" s="1"/>
      <c r="C569" s="1"/>
      <c r="D569" s="1"/>
      <c r="E569" s="1"/>
      <c r="F569" s="1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6.25" customHeight="1" x14ac:dyDescent="0.4">
      <c r="A570" s="1"/>
      <c r="B570" s="1"/>
      <c r="C570" s="1"/>
      <c r="D570" s="1"/>
      <c r="E570" s="1"/>
      <c r="F570" s="1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6.25" customHeight="1" x14ac:dyDescent="0.4">
      <c r="A571" s="1"/>
      <c r="B571" s="1"/>
      <c r="C571" s="1"/>
      <c r="D571" s="1"/>
      <c r="E571" s="1"/>
      <c r="F571" s="1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6.25" customHeight="1" x14ac:dyDescent="0.4">
      <c r="A572" s="1"/>
      <c r="B572" s="1"/>
      <c r="C572" s="1"/>
      <c r="D572" s="1"/>
      <c r="E572" s="1"/>
      <c r="F572" s="1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6.25" customHeight="1" x14ac:dyDescent="0.4">
      <c r="A573" s="1"/>
      <c r="B573" s="1"/>
      <c r="C573" s="1"/>
      <c r="D573" s="1"/>
      <c r="E573" s="1"/>
      <c r="F573" s="1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6.25" customHeight="1" x14ac:dyDescent="0.4">
      <c r="A574" s="1"/>
      <c r="B574" s="1"/>
      <c r="C574" s="1"/>
      <c r="D574" s="1"/>
      <c r="E574" s="1"/>
      <c r="F574" s="1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6.25" customHeight="1" x14ac:dyDescent="0.4">
      <c r="A575" s="1"/>
      <c r="B575" s="1"/>
      <c r="C575" s="1"/>
      <c r="D575" s="1"/>
      <c r="E575" s="1"/>
      <c r="F575" s="1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6.25" customHeight="1" x14ac:dyDescent="0.4">
      <c r="A576" s="1"/>
      <c r="B576" s="1"/>
      <c r="C576" s="1"/>
      <c r="D576" s="1"/>
      <c r="E576" s="1"/>
      <c r="F576" s="1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6.25" customHeight="1" x14ac:dyDescent="0.4">
      <c r="A577" s="1"/>
      <c r="B577" s="1"/>
      <c r="C577" s="1"/>
      <c r="D577" s="1"/>
      <c r="E577" s="1"/>
      <c r="F577" s="1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6.25" customHeight="1" x14ac:dyDescent="0.4">
      <c r="A578" s="1"/>
      <c r="B578" s="1"/>
      <c r="C578" s="1"/>
      <c r="D578" s="1"/>
      <c r="E578" s="1"/>
      <c r="F578" s="1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6.25" customHeight="1" x14ac:dyDescent="0.4">
      <c r="A579" s="1"/>
      <c r="B579" s="1"/>
      <c r="C579" s="1"/>
      <c r="D579" s="1"/>
      <c r="E579" s="1"/>
      <c r="F579" s="1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6.25" customHeight="1" x14ac:dyDescent="0.4">
      <c r="A580" s="1"/>
      <c r="B580" s="1"/>
      <c r="C580" s="1"/>
      <c r="D580" s="1"/>
      <c r="E580" s="1"/>
      <c r="F580" s="1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6.25" customHeight="1" x14ac:dyDescent="0.4">
      <c r="A581" s="1"/>
      <c r="B581" s="1"/>
      <c r="C581" s="1"/>
      <c r="D581" s="1"/>
      <c r="E581" s="1"/>
      <c r="F581" s="1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6.25" customHeight="1" x14ac:dyDescent="0.4">
      <c r="A582" s="1"/>
      <c r="B582" s="1"/>
      <c r="C582" s="1"/>
      <c r="D582" s="1"/>
      <c r="E582" s="1"/>
      <c r="F582" s="1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6.25" customHeight="1" x14ac:dyDescent="0.4">
      <c r="A583" s="1"/>
      <c r="B583" s="1"/>
      <c r="C583" s="1"/>
      <c r="D583" s="1"/>
      <c r="E583" s="1"/>
      <c r="F583" s="1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6.25" customHeight="1" x14ac:dyDescent="0.4">
      <c r="A584" s="1"/>
      <c r="B584" s="1"/>
      <c r="C584" s="1"/>
      <c r="D584" s="1"/>
      <c r="E584" s="1"/>
      <c r="F584" s="1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6.25" customHeight="1" x14ac:dyDescent="0.4">
      <c r="A585" s="1"/>
      <c r="B585" s="1"/>
      <c r="C585" s="1"/>
      <c r="D585" s="1"/>
      <c r="E585" s="1"/>
      <c r="F585" s="1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6.25" customHeight="1" x14ac:dyDescent="0.4">
      <c r="A586" s="1"/>
      <c r="B586" s="1"/>
      <c r="C586" s="1"/>
      <c r="D586" s="1"/>
      <c r="E586" s="1"/>
      <c r="F586" s="1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6.25" customHeight="1" x14ac:dyDescent="0.4">
      <c r="A587" s="1"/>
      <c r="B587" s="1"/>
      <c r="C587" s="1"/>
      <c r="D587" s="1"/>
      <c r="E587" s="1"/>
      <c r="F587" s="1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6.25" customHeight="1" x14ac:dyDescent="0.4">
      <c r="A588" s="1"/>
      <c r="B588" s="1"/>
      <c r="C588" s="1"/>
      <c r="D588" s="1"/>
      <c r="E588" s="1"/>
      <c r="F588" s="1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6.25" customHeight="1" x14ac:dyDescent="0.4">
      <c r="A589" s="1"/>
      <c r="B589" s="1"/>
      <c r="C589" s="1"/>
      <c r="D589" s="1"/>
      <c r="E589" s="1"/>
      <c r="F589" s="1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6.25" customHeight="1" x14ac:dyDescent="0.4">
      <c r="A590" s="1"/>
      <c r="B590" s="1"/>
      <c r="C590" s="1"/>
      <c r="D590" s="1"/>
      <c r="E590" s="1"/>
      <c r="F590" s="1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6.25" customHeight="1" x14ac:dyDescent="0.4">
      <c r="A591" s="1"/>
      <c r="B591" s="1"/>
      <c r="C591" s="1"/>
      <c r="D591" s="1"/>
      <c r="E591" s="1"/>
      <c r="F591" s="1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6.25" customHeight="1" x14ac:dyDescent="0.4">
      <c r="A592" s="1"/>
      <c r="B592" s="1"/>
      <c r="C592" s="1"/>
      <c r="D592" s="1"/>
      <c r="E592" s="1"/>
      <c r="F592" s="1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6.25" customHeight="1" x14ac:dyDescent="0.4">
      <c r="A593" s="1"/>
      <c r="B593" s="1"/>
      <c r="C593" s="1"/>
      <c r="D593" s="1"/>
      <c r="E593" s="1"/>
      <c r="F593" s="1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6.25" customHeight="1" x14ac:dyDescent="0.4">
      <c r="A594" s="1"/>
      <c r="B594" s="1"/>
      <c r="C594" s="1"/>
      <c r="D594" s="1"/>
      <c r="E594" s="1"/>
      <c r="F594" s="1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6.25" customHeight="1" x14ac:dyDescent="0.4">
      <c r="A595" s="1"/>
      <c r="B595" s="1"/>
      <c r="C595" s="1"/>
      <c r="D595" s="1"/>
      <c r="E595" s="1"/>
      <c r="F595" s="1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6.25" customHeight="1" x14ac:dyDescent="0.4">
      <c r="A596" s="1"/>
      <c r="B596" s="1"/>
      <c r="C596" s="1"/>
      <c r="D596" s="1"/>
      <c r="E596" s="1"/>
      <c r="F596" s="1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6.25" customHeight="1" x14ac:dyDescent="0.4">
      <c r="A597" s="1"/>
      <c r="B597" s="1"/>
      <c r="C597" s="1"/>
      <c r="D597" s="1"/>
      <c r="E597" s="1"/>
      <c r="F597" s="1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6.25" customHeight="1" x14ac:dyDescent="0.4">
      <c r="A598" s="1"/>
      <c r="B598" s="1"/>
      <c r="C598" s="1"/>
      <c r="D598" s="1"/>
      <c r="E598" s="1"/>
      <c r="F598" s="1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6.25" customHeight="1" x14ac:dyDescent="0.4">
      <c r="A599" s="1"/>
      <c r="B599" s="1"/>
      <c r="C599" s="1"/>
      <c r="D599" s="1"/>
      <c r="E599" s="1"/>
      <c r="F599" s="1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6.25" customHeight="1" x14ac:dyDescent="0.4">
      <c r="A600" s="1"/>
      <c r="B600" s="1"/>
      <c r="C600" s="1"/>
      <c r="D600" s="1"/>
      <c r="E600" s="1"/>
      <c r="F600" s="1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6.25" customHeight="1" x14ac:dyDescent="0.4">
      <c r="A601" s="1"/>
      <c r="B601" s="1"/>
      <c r="C601" s="1"/>
      <c r="D601" s="1"/>
      <c r="E601" s="1"/>
      <c r="F601" s="1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6.25" customHeight="1" x14ac:dyDescent="0.4">
      <c r="A602" s="1"/>
      <c r="B602" s="1"/>
      <c r="C602" s="1"/>
      <c r="D602" s="1"/>
      <c r="E602" s="1"/>
      <c r="F602" s="1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6.25" customHeight="1" x14ac:dyDescent="0.4">
      <c r="A603" s="1"/>
      <c r="B603" s="1"/>
      <c r="C603" s="1"/>
      <c r="D603" s="1"/>
      <c r="E603" s="1"/>
      <c r="F603" s="1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6.25" customHeight="1" x14ac:dyDescent="0.4">
      <c r="A604" s="1"/>
      <c r="B604" s="1"/>
      <c r="C604" s="1"/>
      <c r="D604" s="1"/>
      <c r="E604" s="1"/>
      <c r="F604" s="1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6.25" customHeight="1" x14ac:dyDescent="0.4">
      <c r="A605" s="1"/>
      <c r="B605" s="1"/>
      <c r="C605" s="1"/>
      <c r="D605" s="1"/>
      <c r="E605" s="1"/>
      <c r="F605" s="1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6.25" customHeight="1" x14ac:dyDescent="0.4">
      <c r="A606" s="1"/>
      <c r="B606" s="1"/>
      <c r="C606" s="1"/>
      <c r="D606" s="1"/>
      <c r="E606" s="1"/>
      <c r="F606" s="1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6.25" customHeight="1" x14ac:dyDescent="0.4">
      <c r="A607" s="1"/>
      <c r="B607" s="1"/>
      <c r="C607" s="1"/>
      <c r="D607" s="1"/>
      <c r="E607" s="1"/>
      <c r="F607" s="1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6.25" customHeight="1" x14ac:dyDescent="0.4">
      <c r="A608" s="1"/>
      <c r="B608" s="1"/>
      <c r="C608" s="1"/>
      <c r="D608" s="1"/>
      <c r="E608" s="1"/>
      <c r="F608" s="1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6.25" customHeight="1" x14ac:dyDescent="0.4">
      <c r="A609" s="1"/>
      <c r="B609" s="1"/>
      <c r="C609" s="1"/>
      <c r="D609" s="1"/>
      <c r="E609" s="1"/>
      <c r="F609" s="1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6.25" customHeight="1" x14ac:dyDescent="0.4">
      <c r="A610" s="1"/>
      <c r="B610" s="1"/>
      <c r="C610" s="1"/>
      <c r="D610" s="1"/>
      <c r="E610" s="1"/>
      <c r="F610" s="1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6.25" customHeight="1" x14ac:dyDescent="0.4">
      <c r="A611" s="1"/>
      <c r="B611" s="1"/>
      <c r="C611" s="1"/>
      <c r="D611" s="1"/>
      <c r="E611" s="1"/>
      <c r="F611" s="1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6.25" customHeight="1" x14ac:dyDescent="0.4">
      <c r="A612" s="1"/>
      <c r="B612" s="1"/>
      <c r="C612" s="1"/>
      <c r="D612" s="1"/>
      <c r="E612" s="1"/>
      <c r="F612" s="1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6.25" customHeight="1" x14ac:dyDescent="0.4">
      <c r="A613" s="1"/>
      <c r="B613" s="1"/>
      <c r="C613" s="1"/>
      <c r="D613" s="1"/>
      <c r="E613" s="1"/>
      <c r="F613" s="1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6.25" customHeight="1" x14ac:dyDescent="0.4">
      <c r="A614" s="1"/>
      <c r="B614" s="1"/>
      <c r="C614" s="1"/>
      <c r="D614" s="1"/>
      <c r="E614" s="1"/>
      <c r="F614" s="1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6.25" customHeight="1" x14ac:dyDescent="0.4">
      <c r="A615" s="1"/>
      <c r="B615" s="1"/>
      <c r="C615" s="1"/>
      <c r="D615" s="1"/>
      <c r="E615" s="1"/>
      <c r="F615" s="1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6.25" customHeight="1" x14ac:dyDescent="0.4">
      <c r="A616" s="1"/>
      <c r="B616" s="1"/>
      <c r="C616" s="1"/>
      <c r="D616" s="1"/>
      <c r="E616" s="1"/>
      <c r="F616" s="1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6.25" customHeight="1" x14ac:dyDescent="0.4">
      <c r="A617" s="1"/>
      <c r="B617" s="1"/>
      <c r="C617" s="1"/>
      <c r="D617" s="1"/>
      <c r="E617" s="1"/>
      <c r="F617" s="1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6.25" customHeight="1" x14ac:dyDescent="0.4">
      <c r="A618" s="1"/>
      <c r="B618" s="1"/>
      <c r="C618" s="1"/>
      <c r="D618" s="1"/>
      <c r="E618" s="1"/>
      <c r="F618" s="1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6.25" customHeight="1" x14ac:dyDescent="0.4">
      <c r="A619" s="1"/>
      <c r="B619" s="1"/>
      <c r="C619" s="1"/>
      <c r="D619" s="1"/>
      <c r="E619" s="1"/>
      <c r="F619" s="1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6.25" customHeight="1" x14ac:dyDescent="0.4">
      <c r="A620" s="1"/>
      <c r="B620" s="1"/>
      <c r="C620" s="1"/>
      <c r="D620" s="1"/>
      <c r="E620" s="1"/>
      <c r="F620" s="1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6.25" customHeight="1" x14ac:dyDescent="0.4">
      <c r="A621" s="1"/>
      <c r="B621" s="1"/>
      <c r="C621" s="1"/>
      <c r="D621" s="1"/>
      <c r="E621" s="1"/>
      <c r="F621" s="1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6.25" customHeight="1" x14ac:dyDescent="0.4">
      <c r="A622" s="1"/>
      <c r="B622" s="1"/>
      <c r="C622" s="1"/>
      <c r="D622" s="1"/>
      <c r="E622" s="1"/>
      <c r="F622" s="1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6.25" customHeight="1" x14ac:dyDescent="0.4">
      <c r="A623" s="1"/>
      <c r="B623" s="1"/>
      <c r="C623" s="1"/>
      <c r="D623" s="1"/>
      <c r="E623" s="1"/>
      <c r="F623" s="1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6.25" customHeight="1" x14ac:dyDescent="0.4">
      <c r="A624" s="1"/>
      <c r="B624" s="1"/>
      <c r="C624" s="1"/>
      <c r="D624" s="1"/>
      <c r="E624" s="1"/>
      <c r="F624" s="1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6.25" customHeight="1" x14ac:dyDescent="0.4">
      <c r="A625" s="1"/>
      <c r="B625" s="1"/>
      <c r="C625" s="1"/>
      <c r="D625" s="1"/>
      <c r="E625" s="1"/>
      <c r="F625" s="1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6.25" customHeight="1" x14ac:dyDescent="0.4">
      <c r="A626" s="1"/>
      <c r="B626" s="1"/>
      <c r="C626" s="1"/>
      <c r="D626" s="1"/>
      <c r="E626" s="1"/>
      <c r="F626" s="1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6.25" customHeight="1" x14ac:dyDescent="0.4">
      <c r="A627" s="1"/>
      <c r="B627" s="1"/>
      <c r="C627" s="1"/>
      <c r="D627" s="1"/>
      <c r="E627" s="1"/>
      <c r="F627" s="1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6.25" customHeight="1" x14ac:dyDescent="0.4">
      <c r="A628" s="1"/>
      <c r="B628" s="1"/>
      <c r="C628" s="1"/>
      <c r="D628" s="1"/>
      <c r="E628" s="1"/>
      <c r="F628" s="1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6.25" customHeight="1" x14ac:dyDescent="0.4">
      <c r="A629" s="1"/>
      <c r="B629" s="1"/>
      <c r="C629" s="1"/>
      <c r="D629" s="1"/>
      <c r="E629" s="1"/>
      <c r="F629" s="1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6.25" customHeight="1" x14ac:dyDescent="0.4">
      <c r="A630" s="1"/>
      <c r="B630" s="1"/>
      <c r="C630" s="1"/>
      <c r="D630" s="1"/>
      <c r="E630" s="1"/>
      <c r="F630" s="1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6.25" customHeight="1" x14ac:dyDescent="0.4">
      <c r="A631" s="1"/>
      <c r="B631" s="1"/>
      <c r="C631" s="1"/>
      <c r="D631" s="1"/>
      <c r="E631" s="1"/>
      <c r="F631" s="1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6.25" customHeight="1" x14ac:dyDescent="0.4">
      <c r="A632" s="1"/>
      <c r="B632" s="1"/>
      <c r="C632" s="1"/>
      <c r="D632" s="1"/>
      <c r="E632" s="1"/>
      <c r="F632" s="1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6.25" customHeight="1" x14ac:dyDescent="0.4">
      <c r="A633" s="1"/>
      <c r="B633" s="1"/>
      <c r="C633" s="1"/>
      <c r="D633" s="1"/>
      <c r="E633" s="1"/>
      <c r="F633" s="1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6.25" customHeight="1" x14ac:dyDescent="0.4">
      <c r="A634" s="1"/>
      <c r="B634" s="1"/>
      <c r="C634" s="1"/>
      <c r="D634" s="1"/>
      <c r="E634" s="1"/>
      <c r="F634" s="1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6.25" customHeight="1" x14ac:dyDescent="0.4">
      <c r="A635" s="1"/>
      <c r="B635" s="1"/>
      <c r="C635" s="1"/>
      <c r="D635" s="1"/>
      <c r="E635" s="1"/>
      <c r="F635" s="1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6.25" customHeight="1" x14ac:dyDescent="0.4">
      <c r="A636" s="1"/>
      <c r="B636" s="1"/>
      <c r="C636" s="1"/>
      <c r="D636" s="1"/>
      <c r="E636" s="1"/>
      <c r="F636" s="1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6.25" customHeight="1" x14ac:dyDescent="0.4">
      <c r="A637" s="1"/>
      <c r="B637" s="1"/>
      <c r="C637" s="1"/>
      <c r="D637" s="1"/>
      <c r="E637" s="1"/>
      <c r="F637" s="1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6.25" customHeight="1" x14ac:dyDescent="0.4">
      <c r="A638" s="1"/>
      <c r="B638" s="1"/>
      <c r="C638" s="1"/>
      <c r="D638" s="1"/>
      <c r="E638" s="1"/>
      <c r="F638" s="1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6.25" customHeight="1" x14ac:dyDescent="0.4">
      <c r="A639" s="1"/>
      <c r="B639" s="1"/>
      <c r="C639" s="1"/>
      <c r="D639" s="1"/>
      <c r="E639" s="1"/>
      <c r="F639" s="1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6.25" customHeight="1" x14ac:dyDescent="0.4">
      <c r="A640" s="1"/>
      <c r="B640" s="1"/>
      <c r="C640" s="1"/>
      <c r="D640" s="1"/>
      <c r="E640" s="1"/>
      <c r="F640" s="1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6.25" customHeight="1" x14ac:dyDescent="0.4">
      <c r="A641" s="1"/>
      <c r="B641" s="1"/>
      <c r="C641" s="1"/>
      <c r="D641" s="1"/>
      <c r="E641" s="1"/>
      <c r="F641" s="1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6.25" customHeight="1" x14ac:dyDescent="0.4">
      <c r="A642" s="1"/>
      <c r="B642" s="1"/>
      <c r="C642" s="1"/>
      <c r="D642" s="1"/>
      <c r="E642" s="1"/>
      <c r="F642" s="1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6.25" customHeight="1" x14ac:dyDescent="0.4">
      <c r="A643" s="1"/>
      <c r="B643" s="1"/>
      <c r="C643" s="1"/>
      <c r="D643" s="1"/>
      <c r="E643" s="1"/>
      <c r="F643" s="1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6.25" customHeight="1" x14ac:dyDescent="0.4">
      <c r="A644" s="1"/>
      <c r="B644" s="1"/>
      <c r="C644" s="1"/>
      <c r="D644" s="1"/>
      <c r="E644" s="1"/>
      <c r="F644" s="1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6.25" customHeight="1" x14ac:dyDescent="0.4">
      <c r="A645" s="1"/>
      <c r="B645" s="1"/>
      <c r="C645" s="1"/>
      <c r="D645" s="1"/>
      <c r="E645" s="1"/>
      <c r="F645" s="1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6.25" customHeight="1" x14ac:dyDescent="0.4">
      <c r="A646" s="1"/>
      <c r="B646" s="1"/>
      <c r="C646" s="1"/>
      <c r="D646" s="1"/>
      <c r="E646" s="1"/>
      <c r="F646" s="1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6.25" customHeight="1" x14ac:dyDescent="0.4">
      <c r="A647" s="1"/>
      <c r="B647" s="1"/>
      <c r="C647" s="1"/>
      <c r="D647" s="1"/>
      <c r="E647" s="1"/>
      <c r="F647" s="1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6.25" customHeight="1" x14ac:dyDescent="0.4">
      <c r="A648" s="1"/>
      <c r="B648" s="1"/>
      <c r="C648" s="1"/>
      <c r="D648" s="1"/>
      <c r="E648" s="1"/>
      <c r="F648" s="1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6.25" customHeight="1" x14ac:dyDescent="0.4">
      <c r="A649" s="1"/>
      <c r="B649" s="1"/>
      <c r="C649" s="1"/>
      <c r="D649" s="1"/>
      <c r="E649" s="1"/>
      <c r="F649" s="1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6.25" customHeight="1" x14ac:dyDescent="0.4">
      <c r="A650" s="1"/>
      <c r="B650" s="1"/>
      <c r="C650" s="1"/>
      <c r="D650" s="1"/>
      <c r="E650" s="1"/>
      <c r="F650" s="1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6.25" customHeight="1" x14ac:dyDescent="0.4">
      <c r="A651" s="1"/>
      <c r="B651" s="1"/>
      <c r="C651" s="1"/>
      <c r="D651" s="1"/>
      <c r="E651" s="1"/>
      <c r="F651" s="1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6.25" customHeight="1" x14ac:dyDescent="0.4">
      <c r="A652" s="1"/>
      <c r="B652" s="1"/>
      <c r="C652" s="1"/>
      <c r="D652" s="1"/>
      <c r="E652" s="1"/>
      <c r="F652" s="1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6.25" customHeight="1" x14ac:dyDescent="0.4">
      <c r="A653" s="1"/>
      <c r="B653" s="1"/>
      <c r="C653" s="1"/>
      <c r="D653" s="1"/>
      <c r="E653" s="1"/>
      <c r="F653" s="1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6.25" customHeight="1" x14ac:dyDescent="0.4">
      <c r="A654" s="1"/>
      <c r="B654" s="1"/>
      <c r="C654" s="1"/>
      <c r="D654" s="1"/>
      <c r="E654" s="1"/>
      <c r="F654" s="1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6.25" customHeight="1" x14ac:dyDescent="0.4">
      <c r="A655" s="1"/>
      <c r="B655" s="1"/>
      <c r="C655" s="1"/>
      <c r="D655" s="1"/>
      <c r="E655" s="1"/>
      <c r="F655" s="1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6.25" customHeight="1" x14ac:dyDescent="0.4">
      <c r="A656" s="1"/>
      <c r="B656" s="1"/>
      <c r="C656" s="1"/>
      <c r="D656" s="1"/>
      <c r="E656" s="1"/>
      <c r="F656" s="1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6.25" customHeight="1" x14ac:dyDescent="0.4">
      <c r="A657" s="1"/>
      <c r="B657" s="1"/>
      <c r="C657" s="1"/>
      <c r="D657" s="1"/>
      <c r="E657" s="1"/>
      <c r="F657" s="1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6.25" customHeight="1" x14ac:dyDescent="0.4">
      <c r="A658" s="1"/>
      <c r="B658" s="1"/>
      <c r="C658" s="1"/>
      <c r="D658" s="1"/>
      <c r="E658" s="1"/>
      <c r="F658" s="1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6.25" customHeight="1" x14ac:dyDescent="0.4">
      <c r="A659" s="1"/>
      <c r="B659" s="1"/>
      <c r="C659" s="1"/>
      <c r="D659" s="1"/>
      <c r="E659" s="1"/>
      <c r="F659" s="1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6.25" customHeight="1" x14ac:dyDescent="0.4">
      <c r="A660" s="1"/>
      <c r="B660" s="1"/>
      <c r="C660" s="1"/>
      <c r="D660" s="1"/>
      <c r="E660" s="1"/>
      <c r="F660" s="1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6.25" customHeight="1" x14ac:dyDescent="0.4">
      <c r="A661" s="1"/>
      <c r="B661" s="1"/>
      <c r="C661" s="1"/>
      <c r="D661" s="1"/>
      <c r="E661" s="1"/>
      <c r="F661" s="1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6.25" customHeight="1" x14ac:dyDescent="0.4">
      <c r="A662" s="1"/>
      <c r="B662" s="1"/>
      <c r="C662" s="1"/>
      <c r="D662" s="1"/>
      <c r="E662" s="1"/>
      <c r="F662" s="1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6.25" customHeight="1" x14ac:dyDescent="0.4">
      <c r="A663" s="1"/>
      <c r="B663" s="1"/>
      <c r="C663" s="1"/>
      <c r="D663" s="1"/>
      <c r="E663" s="1"/>
      <c r="F663" s="1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6.25" customHeight="1" x14ac:dyDescent="0.4">
      <c r="A664" s="1"/>
      <c r="B664" s="1"/>
      <c r="C664" s="1"/>
      <c r="D664" s="1"/>
      <c r="E664" s="1"/>
      <c r="F664" s="1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6.25" customHeight="1" x14ac:dyDescent="0.4">
      <c r="A665" s="1"/>
      <c r="B665" s="1"/>
      <c r="C665" s="1"/>
      <c r="D665" s="1"/>
      <c r="E665" s="1"/>
      <c r="F665" s="1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6.25" customHeight="1" x14ac:dyDescent="0.4">
      <c r="A666" s="1"/>
      <c r="B666" s="1"/>
      <c r="C666" s="1"/>
      <c r="D666" s="1"/>
      <c r="E666" s="1"/>
      <c r="F666" s="1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6.25" customHeight="1" x14ac:dyDescent="0.4">
      <c r="A667" s="1"/>
      <c r="B667" s="1"/>
      <c r="C667" s="1"/>
      <c r="D667" s="1"/>
      <c r="E667" s="1"/>
      <c r="F667" s="1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6.25" customHeight="1" x14ac:dyDescent="0.4">
      <c r="A668" s="1"/>
      <c r="B668" s="1"/>
      <c r="C668" s="1"/>
      <c r="D668" s="1"/>
      <c r="E668" s="1"/>
      <c r="F668" s="1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6.25" customHeight="1" x14ac:dyDescent="0.4">
      <c r="A669" s="1"/>
      <c r="B669" s="1"/>
      <c r="C669" s="1"/>
      <c r="D669" s="1"/>
      <c r="E669" s="1"/>
      <c r="F669" s="1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6.25" customHeight="1" x14ac:dyDescent="0.4">
      <c r="A670" s="1"/>
      <c r="B670" s="1"/>
      <c r="C670" s="1"/>
      <c r="D670" s="1"/>
      <c r="E670" s="1"/>
      <c r="F670" s="1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6.25" customHeight="1" x14ac:dyDescent="0.4">
      <c r="A671" s="1"/>
      <c r="B671" s="1"/>
      <c r="C671" s="1"/>
      <c r="D671" s="1"/>
      <c r="E671" s="1"/>
      <c r="F671" s="1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6.25" customHeight="1" x14ac:dyDescent="0.4">
      <c r="A672" s="1"/>
      <c r="B672" s="1"/>
      <c r="C672" s="1"/>
      <c r="D672" s="1"/>
      <c r="E672" s="1"/>
      <c r="F672" s="1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6.25" customHeight="1" x14ac:dyDescent="0.4">
      <c r="A673" s="1"/>
      <c r="B673" s="1"/>
      <c r="C673" s="1"/>
      <c r="D673" s="1"/>
      <c r="E673" s="1"/>
      <c r="F673" s="1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6.25" customHeight="1" x14ac:dyDescent="0.4">
      <c r="A674" s="1"/>
      <c r="B674" s="1"/>
      <c r="C674" s="1"/>
      <c r="D674" s="1"/>
      <c r="E674" s="1"/>
      <c r="F674" s="1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6.25" customHeight="1" x14ac:dyDescent="0.4">
      <c r="A675" s="1"/>
      <c r="B675" s="1"/>
      <c r="C675" s="1"/>
      <c r="D675" s="1"/>
      <c r="E675" s="1"/>
      <c r="F675" s="1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6.25" customHeight="1" x14ac:dyDescent="0.4">
      <c r="A676" s="1"/>
      <c r="B676" s="1"/>
      <c r="C676" s="1"/>
      <c r="D676" s="1"/>
      <c r="E676" s="1"/>
      <c r="F676" s="1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6.25" customHeight="1" x14ac:dyDescent="0.4">
      <c r="A677" s="1"/>
      <c r="B677" s="1"/>
      <c r="C677" s="1"/>
      <c r="D677" s="1"/>
      <c r="E677" s="1"/>
      <c r="F677" s="1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6.25" customHeight="1" x14ac:dyDescent="0.4">
      <c r="A678" s="1"/>
      <c r="B678" s="1"/>
      <c r="C678" s="1"/>
      <c r="D678" s="1"/>
      <c r="E678" s="1"/>
      <c r="F678" s="1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6.25" customHeight="1" x14ac:dyDescent="0.4">
      <c r="A679" s="1"/>
      <c r="B679" s="1"/>
      <c r="C679" s="1"/>
      <c r="D679" s="1"/>
      <c r="E679" s="1"/>
      <c r="F679" s="1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6.25" customHeight="1" x14ac:dyDescent="0.4">
      <c r="A680" s="1"/>
      <c r="B680" s="1"/>
      <c r="C680" s="1"/>
      <c r="D680" s="1"/>
      <c r="E680" s="1"/>
      <c r="F680" s="1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6.25" customHeight="1" x14ac:dyDescent="0.4">
      <c r="A681" s="1"/>
      <c r="B681" s="1"/>
      <c r="C681" s="1"/>
      <c r="D681" s="1"/>
      <c r="E681" s="1"/>
      <c r="F681" s="1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6.25" customHeight="1" x14ac:dyDescent="0.4">
      <c r="A682" s="1"/>
      <c r="B682" s="1"/>
      <c r="C682" s="1"/>
      <c r="D682" s="1"/>
      <c r="E682" s="1"/>
      <c r="F682" s="1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6.25" customHeight="1" x14ac:dyDescent="0.4">
      <c r="A683" s="1"/>
      <c r="B683" s="1"/>
      <c r="C683" s="1"/>
      <c r="D683" s="1"/>
      <c r="E683" s="1"/>
      <c r="F683" s="1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6.25" customHeight="1" x14ac:dyDescent="0.4">
      <c r="A684" s="1"/>
      <c r="B684" s="1"/>
      <c r="C684" s="1"/>
      <c r="D684" s="1"/>
      <c r="E684" s="1"/>
      <c r="F684" s="1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6.25" customHeight="1" x14ac:dyDescent="0.4">
      <c r="A685" s="1"/>
      <c r="B685" s="1"/>
      <c r="C685" s="1"/>
      <c r="D685" s="1"/>
      <c r="E685" s="1"/>
      <c r="F685" s="1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6.25" customHeight="1" x14ac:dyDescent="0.4">
      <c r="A686" s="1"/>
      <c r="B686" s="1"/>
      <c r="C686" s="1"/>
      <c r="D686" s="1"/>
      <c r="E686" s="1"/>
      <c r="F686" s="1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6.25" customHeight="1" x14ac:dyDescent="0.4">
      <c r="A687" s="1"/>
      <c r="B687" s="1"/>
      <c r="C687" s="1"/>
      <c r="D687" s="1"/>
      <c r="E687" s="1"/>
      <c r="F687" s="1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6.25" customHeight="1" x14ac:dyDescent="0.4">
      <c r="A688" s="1"/>
      <c r="B688" s="1"/>
      <c r="C688" s="1"/>
      <c r="D688" s="1"/>
      <c r="E688" s="1"/>
      <c r="F688" s="1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6.25" customHeight="1" x14ac:dyDescent="0.4">
      <c r="A689" s="1"/>
      <c r="B689" s="1"/>
      <c r="C689" s="1"/>
      <c r="D689" s="1"/>
      <c r="E689" s="1"/>
      <c r="F689" s="1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6.25" customHeight="1" x14ac:dyDescent="0.4">
      <c r="A690" s="1"/>
      <c r="B690" s="1"/>
      <c r="C690" s="1"/>
      <c r="D690" s="1"/>
      <c r="E690" s="1"/>
      <c r="F690" s="1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6.25" customHeight="1" x14ac:dyDescent="0.4">
      <c r="A691" s="1"/>
      <c r="B691" s="1"/>
      <c r="C691" s="1"/>
      <c r="D691" s="1"/>
      <c r="E691" s="1"/>
      <c r="F691" s="1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6.25" customHeight="1" x14ac:dyDescent="0.4">
      <c r="A692" s="1"/>
      <c r="B692" s="1"/>
      <c r="C692" s="1"/>
      <c r="D692" s="1"/>
      <c r="E692" s="1"/>
      <c r="F692" s="1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6.25" customHeight="1" x14ac:dyDescent="0.4">
      <c r="A693" s="1"/>
      <c r="B693" s="1"/>
      <c r="C693" s="1"/>
      <c r="D693" s="1"/>
      <c r="E693" s="1"/>
      <c r="F693" s="1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6.25" customHeight="1" x14ac:dyDescent="0.4">
      <c r="A694" s="1"/>
      <c r="B694" s="1"/>
      <c r="C694" s="1"/>
      <c r="D694" s="1"/>
      <c r="E694" s="1"/>
      <c r="F694" s="1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6.25" customHeight="1" x14ac:dyDescent="0.4">
      <c r="A695" s="1"/>
      <c r="B695" s="1"/>
      <c r="C695" s="1"/>
      <c r="D695" s="1"/>
      <c r="E695" s="1"/>
      <c r="F695" s="1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6.25" customHeight="1" x14ac:dyDescent="0.4">
      <c r="A696" s="1"/>
      <c r="B696" s="1"/>
      <c r="C696" s="1"/>
      <c r="D696" s="1"/>
      <c r="E696" s="1"/>
      <c r="F696" s="1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6.25" customHeight="1" x14ac:dyDescent="0.4">
      <c r="A697" s="1"/>
      <c r="B697" s="1"/>
      <c r="C697" s="1"/>
      <c r="D697" s="1"/>
      <c r="E697" s="1"/>
      <c r="F697" s="1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6.25" customHeight="1" x14ac:dyDescent="0.4">
      <c r="A698" s="1"/>
      <c r="B698" s="1"/>
      <c r="C698" s="1"/>
      <c r="D698" s="1"/>
      <c r="E698" s="1"/>
      <c r="F698" s="1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6.25" customHeight="1" x14ac:dyDescent="0.4">
      <c r="A699" s="1"/>
      <c r="B699" s="1"/>
      <c r="C699" s="1"/>
      <c r="D699" s="1"/>
      <c r="E699" s="1"/>
      <c r="F699" s="1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6.25" customHeight="1" x14ac:dyDescent="0.4">
      <c r="A700" s="1"/>
      <c r="B700" s="1"/>
      <c r="C700" s="1"/>
      <c r="D700" s="1"/>
      <c r="E700" s="1"/>
      <c r="F700" s="1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6.25" customHeight="1" x14ac:dyDescent="0.4">
      <c r="A701" s="1"/>
      <c r="B701" s="1"/>
      <c r="C701" s="1"/>
      <c r="D701" s="1"/>
      <c r="E701" s="1"/>
      <c r="F701" s="1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6.25" customHeight="1" x14ac:dyDescent="0.4">
      <c r="A702" s="1"/>
      <c r="B702" s="1"/>
      <c r="C702" s="1"/>
      <c r="D702" s="1"/>
      <c r="E702" s="1"/>
      <c r="F702" s="1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6.25" customHeight="1" x14ac:dyDescent="0.4">
      <c r="A703" s="1"/>
      <c r="B703" s="1"/>
      <c r="C703" s="1"/>
      <c r="D703" s="1"/>
      <c r="E703" s="1"/>
      <c r="F703" s="1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6.25" customHeight="1" x14ac:dyDescent="0.4">
      <c r="A704" s="1"/>
      <c r="B704" s="1"/>
      <c r="C704" s="1"/>
      <c r="D704" s="1"/>
      <c r="E704" s="1"/>
      <c r="F704" s="1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6.25" customHeight="1" x14ac:dyDescent="0.4">
      <c r="A705" s="1"/>
      <c r="B705" s="1"/>
      <c r="C705" s="1"/>
      <c r="D705" s="1"/>
      <c r="E705" s="1"/>
      <c r="F705" s="1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6.25" customHeight="1" x14ac:dyDescent="0.4">
      <c r="A706" s="1"/>
      <c r="B706" s="1"/>
      <c r="C706" s="1"/>
      <c r="D706" s="1"/>
      <c r="E706" s="1"/>
      <c r="F706" s="1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6.25" customHeight="1" x14ac:dyDescent="0.4">
      <c r="A707" s="1"/>
      <c r="B707" s="1"/>
      <c r="C707" s="1"/>
      <c r="D707" s="1"/>
      <c r="E707" s="1"/>
      <c r="F707" s="1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6.25" customHeight="1" x14ac:dyDescent="0.4">
      <c r="A708" s="1"/>
      <c r="B708" s="1"/>
      <c r="C708" s="1"/>
      <c r="D708" s="1"/>
      <c r="E708" s="1"/>
      <c r="F708" s="1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6.25" customHeight="1" x14ac:dyDescent="0.4">
      <c r="A709" s="1"/>
      <c r="B709" s="1"/>
      <c r="C709" s="1"/>
      <c r="D709" s="1"/>
      <c r="E709" s="1"/>
      <c r="F709" s="1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6.25" customHeight="1" x14ac:dyDescent="0.4">
      <c r="A710" s="1"/>
      <c r="B710" s="1"/>
      <c r="C710" s="1"/>
      <c r="D710" s="1"/>
      <c r="E710" s="1"/>
      <c r="F710" s="1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6.25" customHeight="1" x14ac:dyDescent="0.4">
      <c r="A711" s="1"/>
      <c r="B711" s="1"/>
      <c r="C711" s="1"/>
      <c r="D711" s="1"/>
      <c r="E711" s="1"/>
      <c r="F711" s="1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6.25" customHeight="1" x14ac:dyDescent="0.4">
      <c r="A712" s="1"/>
      <c r="B712" s="1"/>
      <c r="C712" s="1"/>
      <c r="D712" s="1"/>
      <c r="E712" s="1"/>
      <c r="F712" s="1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6.25" customHeight="1" x14ac:dyDescent="0.4">
      <c r="A713" s="1"/>
      <c r="B713" s="1"/>
      <c r="C713" s="1"/>
      <c r="D713" s="1"/>
      <c r="E713" s="1"/>
      <c r="F713" s="1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6.25" customHeight="1" x14ac:dyDescent="0.4">
      <c r="A714" s="1"/>
      <c r="B714" s="1"/>
      <c r="C714" s="1"/>
      <c r="D714" s="1"/>
      <c r="E714" s="1"/>
      <c r="F714" s="1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6.25" customHeight="1" x14ac:dyDescent="0.4">
      <c r="A715" s="1"/>
      <c r="B715" s="1"/>
      <c r="C715" s="1"/>
      <c r="D715" s="1"/>
      <c r="E715" s="1"/>
      <c r="F715" s="1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6.25" customHeight="1" x14ac:dyDescent="0.4">
      <c r="A716" s="1"/>
      <c r="B716" s="1"/>
      <c r="C716" s="1"/>
      <c r="D716" s="1"/>
      <c r="E716" s="1"/>
      <c r="F716" s="1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6.25" customHeight="1" x14ac:dyDescent="0.4">
      <c r="A717" s="1"/>
      <c r="B717" s="1"/>
      <c r="C717" s="1"/>
      <c r="D717" s="1"/>
      <c r="E717" s="1"/>
      <c r="F717" s="1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6.25" customHeight="1" x14ac:dyDescent="0.4">
      <c r="A718" s="1"/>
      <c r="B718" s="1"/>
      <c r="C718" s="1"/>
      <c r="D718" s="1"/>
      <c r="E718" s="1"/>
      <c r="F718" s="1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6.25" customHeight="1" x14ac:dyDescent="0.4">
      <c r="A719" s="1"/>
      <c r="B719" s="1"/>
      <c r="C719" s="1"/>
      <c r="D719" s="1"/>
      <c r="E719" s="1"/>
      <c r="F719" s="1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6.25" customHeight="1" x14ac:dyDescent="0.4">
      <c r="A720" s="1"/>
      <c r="B720" s="1"/>
      <c r="C720" s="1"/>
      <c r="D720" s="1"/>
      <c r="E720" s="1"/>
      <c r="F720" s="1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6.25" customHeight="1" x14ac:dyDescent="0.4">
      <c r="A721" s="1"/>
      <c r="B721" s="1"/>
      <c r="C721" s="1"/>
      <c r="D721" s="1"/>
      <c r="E721" s="1"/>
      <c r="F721" s="1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6.25" customHeight="1" x14ac:dyDescent="0.4">
      <c r="A722" s="1"/>
      <c r="B722" s="1"/>
      <c r="C722" s="1"/>
      <c r="D722" s="1"/>
      <c r="E722" s="1"/>
      <c r="F722" s="1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6.25" customHeight="1" x14ac:dyDescent="0.4">
      <c r="A723" s="1"/>
      <c r="B723" s="1"/>
      <c r="C723" s="1"/>
      <c r="D723" s="1"/>
      <c r="E723" s="1"/>
      <c r="F723" s="1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6.25" customHeight="1" x14ac:dyDescent="0.4">
      <c r="A724" s="1"/>
      <c r="B724" s="1"/>
      <c r="C724" s="1"/>
      <c r="D724" s="1"/>
      <c r="E724" s="1"/>
      <c r="F724" s="1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6.25" customHeight="1" x14ac:dyDescent="0.4">
      <c r="A725" s="1"/>
      <c r="B725" s="1"/>
      <c r="C725" s="1"/>
      <c r="D725" s="1"/>
      <c r="E725" s="1"/>
      <c r="F725" s="1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6.25" customHeight="1" x14ac:dyDescent="0.4">
      <c r="A726" s="1"/>
      <c r="B726" s="1"/>
      <c r="C726" s="1"/>
      <c r="D726" s="1"/>
      <c r="E726" s="1"/>
      <c r="F726" s="1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6.25" customHeight="1" x14ac:dyDescent="0.4">
      <c r="A727" s="1"/>
      <c r="B727" s="1"/>
      <c r="C727" s="1"/>
      <c r="D727" s="1"/>
      <c r="E727" s="1"/>
      <c r="F727" s="1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6.25" customHeight="1" x14ac:dyDescent="0.4">
      <c r="A728" s="1"/>
      <c r="B728" s="1"/>
      <c r="C728" s="1"/>
      <c r="D728" s="1"/>
      <c r="E728" s="1"/>
      <c r="F728" s="1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6.25" customHeight="1" x14ac:dyDescent="0.4">
      <c r="A729" s="1"/>
      <c r="B729" s="1"/>
      <c r="C729" s="1"/>
      <c r="D729" s="1"/>
      <c r="E729" s="1"/>
      <c r="F729" s="1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6.25" customHeight="1" x14ac:dyDescent="0.4">
      <c r="A730" s="1"/>
      <c r="B730" s="1"/>
      <c r="C730" s="1"/>
      <c r="D730" s="1"/>
      <c r="E730" s="1"/>
      <c r="F730" s="1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6.25" customHeight="1" x14ac:dyDescent="0.4">
      <c r="A731" s="1"/>
      <c r="B731" s="1"/>
      <c r="C731" s="1"/>
      <c r="D731" s="1"/>
      <c r="E731" s="1"/>
      <c r="F731" s="1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6.25" customHeight="1" x14ac:dyDescent="0.4">
      <c r="A732" s="1"/>
      <c r="B732" s="1"/>
      <c r="C732" s="1"/>
      <c r="D732" s="1"/>
      <c r="E732" s="1"/>
      <c r="F732" s="1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6.25" customHeight="1" x14ac:dyDescent="0.4">
      <c r="A733" s="1"/>
      <c r="B733" s="1"/>
      <c r="C733" s="1"/>
      <c r="D733" s="1"/>
      <c r="E733" s="1"/>
      <c r="F733" s="1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6.25" customHeight="1" x14ac:dyDescent="0.4">
      <c r="A734" s="1"/>
      <c r="B734" s="1"/>
      <c r="C734" s="1"/>
      <c r="D734" s="1"/>
      <c r="E734" s="1"/>
      <c r="F734" s="1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6.25" customHeight="1" x14ac:dyDescent="0.4">
      <c r="A735" s="1"/>
      <c r="B735" s="1"/>
      <c r="C735" s="1"/>
      <c r="D735" s="1"/>
      <c r="E735" s="1"/>
      <c r="F735" s="1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6.25" customHeight="1" x14ac:dyDescent="0.4">
      <c r="A736" s="1"/>
      <c r="B736" s="1"/>
      <c r="C736" s="1"/>
      <c r="D736" s="1"/>
      <c r="E736" s="1"/>
      <c r="F736" s="1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6.25" customHeight="1" x14ac:dyDescent="0.4">
      <c r="A737" s="1"/>
      <c r="B737" s="1"/>
      <c r="C737" s="1"/>
      <c r="D737" s="1"/>
      <c r="E737" s="1"/>
      <c r="F737" s="1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6.25" customHeight="1" x14ac:dyDescent="0.4">
      <c r="A738" s="1"/>
      <c r="B738" s="1"/>
      <c r="C738" s="1"/>
      <c r="D738" s="1"/>
      <c r="E738" s="1"/>
      <c r="F738" s="1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6.25" customHeight="1" x14ac:dyDescent="0.4">
      <c r="A739" s="1"/>
      <c r="B739" s="1"/>
      <c r="C739" s="1"/>
      <c r="D739" s="1"/>
      <c r="E739" s="1"/>
      <c r="F739" s="1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6.25" customHeight="1" x14ac:dyDescent="0.4">
      <c r="A740" s="1"/>
      <c r="B740" s="1"/>
      <c r="C740" s="1"/>
      <c r="D740" s="1"/>
      <c r="E740" s="1"/>
      <c r="F740" s="1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6.25" customHeight="1" x14ac:dyDescent="0.4">
      <c r="A741" s="1"/>
      <c r="B741" s="1"/>
      <c r="C741" s="1"/>
      <c r="D741" s="1"/>
      <c r="E741" s="1"/>
      <c r="F741" s="1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6.25" customHeight="1" x14ac:dyDescent="0.4">
      <c r="A742" s="1"/>
      <c r="B742" s="1"/>
      <c r="C742" s="1"/>
      <c r="D742" s="1"/>
      <c r="E742" s="1"/>
      <c r="F742" s="1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6.25" customHeight="1" x14ac:dyDescent="0.4">
      <c r="A743" s="1"/>
      <c r="B743" s="1"/>
      <c r="C743" s="1"/>
      <c r="D743" s="1"/>
      <c r="E743" s="1"/>
      <c r="F743" s="1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6.25" customHeight="1" x14ac:dyDescent="0.4">
      <c r="A744" s="1"/>
      <c r="B744" s="1"/>
      <c r="C744" s="1"/>
      <c r="D744" s="1"/>
      <c r="E744" s="1"/>
      <c r="F744" s="1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6.25" customHeight="1" x14ac:dyDescent="0.4">
      <c r="A745" s="1"/>
      <c r="B745" s="1"/>
      <c r="C745" s="1"/>
      <c r="D745" s="1"/>
      <c r="E745" s="1"/>
      <c r="F745" s="1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6.25" customHeight="1" x14ac:dyDescent="0.4">
      <c r="A746" s="1"/>
      <c r="B746" s="1"/>
      <c r="C746" s="1"/>
      <c r="D746" s="1"/>
      <c r="E746" s="1"/>
      <c r="F746" s="1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6.25" customHeight="1" x14ac:dyDescent="0.4">
      <c r="A747" s="1"/>
      <c r="B747" s="1"/>
      <c r="C747" s="1"/>
      <c r="D747" s="1"/>
      <c r="E747" s="1"/>
      <c r="F747" s="1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6.25" customHeight="1" x14ac:dyDescent="0.4">
      <c r="A748" s="1"/>
      <c r="B748" s="1"/>
      <c r="C748" s="1"/>
      <c r="D748" s="1"/>
      <c r="E748" s="1"/>
      <c r="F748" s="1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6.25" customHeight="1" x14ac:dyDescent="0.4">
      <c r="A749" s="1"/>
      <c r="B749" s="1"/>
      <c r="C749" s="1"/>
      <c r="D749" s="1"/>
      <c r="E749" s="1"/>
      <c r="F749" s="1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6.25" customHeight="1" x14ac:dyDescent="0.4">
      <c r="A750" s="1"/>
      <c r="B750" s="1"/>
      <c r="C750" s="1"/>
      <c r="D750" s="1"/>
      <c r="E750" s="1"/>
      <c r="F750" s="1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6.25" customHeight="1" x14ac:dyDescent="0.4">
      <c r="A751" s="1"/>
      <c r="B751" s="1"/>
      <c r="C751" s="1"/>
      <c r="D751" s="1"/>
      <c r="E751" s="1"/>
      <c r="F751" s="1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6.25" customHeight="1" x14ac:dyDescent="0.4">
      <c r="A752" s="1"/>
      <c r="B752" s="1"/>
      <c r="C752" s="1"/>
      <c r="D752" s="1"/>
      <c r="E752" s="1"/>
      <c r="F752" s="1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6.25" customHeight="1" x14ac:dyDescent="0.4">
      <c r="A753" s="1"/>
      <c r="B753" s="1"/>
      <c r="C753" s="1"/>
      <c r="D753" s="1"/>
      <c r="E753" s="1"/>
      <c r="F753" s="1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6.25" customHeight="1" x14ac:dyDescent="0.4">
      <c r="A754" s="1"/>
      <c r="B754" s="1"/>
      <c r="C754" s="1"/>
      <c r="D754" s="1"/>
      <c r="E754" s="1"/>
      <c r="F754" s="1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6.25" customHeight="1" x14ac:dyDescent="0.4">
      <c r="A755" s="1"/>
      <c r="B755" s="1"/>
      <c r="C755" s="1"/>
      <c r="D755" s="1"/>
      <c r="E755" s="1"/>
      <c r="F755" s="1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6.25" customHeight="1" x14ac:dyDescent="0.4">
      <c r="A756" s="1"/>
      <c r="B756" s="1"/>
      <c r="C756" s="1"/>
      <c r="D756" s="1"/>
      <c r="E756" s="1"/>
      <c r="F756" s="1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6.25" customHeight="1" x14ac:dyDescent="0.4">
      <c r="A757" s="1"/>
      <c r="B757" s="1"/>
      <c r="C757" s="1"/>
      <c r="D757" s="1"/>
      <c r="E757" s="1"/>
      <c r="F757" s="1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6.25" customHeight="1" x14ac:dyDescent="0.4">
      <c r="A758" s="1"/>
      <c r="B758" s="1"/>
      <c r="C758" s="1"/>
      <c r="D758" s="1"/>
      <c r="E758" s="1"/>
      <c r="F758" s="1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6.25" customHeight="1" x14ac:dyDescent="0.4">
      <c r="A759" s="1"/>
      <c r="B759" s="1"/>
      <c r="C759" s="1"/>
      <c r="D759" s="1"/>
      <c r="E759" s="1"/>
      <c r="F759" s="1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6.25" customHeight="1" x14ac:dyDescent="0.4">
      <c r="A760" s="1"/>
      <c r="B760" s="1"/>
      <c r="C760" s="1"/>
      <c r="D760" s="1"/>
      <c r="E760" s="1"/>
      <c r="F760" s="1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6.25" customHeight="1" x14ac:dyDescent="0.4">
      <c r="A761" s="1"/>
      <c r="B761" s="1"/>
      <c r="C761" s="1"/>
      <c r="D761" s="1"/>
      <c r="E761" s="1"/>
      <c r="F761" s="1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6.25" customHeight="1" x14ac:dyDescent="0.4">
      <c r="A762" s="1"/>
      <c r="B762" s="1"/>
      <c r="C762" s="1"/>
      <c r="D762" s="1"/>
      <c r="E762" s="1"/>
      <c r="F762" s="1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6.25" customHeight="1" x14ac:dyDescent="0.4">
      <c r="A763" s="1"/>
      <c r="B763" s="1"/>
      <c r="C763" s="1"/>
      <c r="D763" s="1"/>
      <c r="E763" s="1"/>
      <c r="F763" s="1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6.25" customHeight="1" x14ac:dyDescent="0.4">
      <c r="A764" s="1"/>
      <c r="B764" s="1"/>
      <c r="C764" s="1"/>
      <c r="D764" s="1"/>
      <c r="E764" s="1"/>
      <c r="F764" s="1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6.25" customHeight="1" x14ac:dyDescent="0.4">
      <c r="A765" s="1"/>
      <c r="B765" s="1"/>
      <c r="C765" s="1"/>
      <c r="D765" s="1"/>
      <c r="E765" s="1"/>
      <c r="F765" s="1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6.25" customHeight="1" x14ac:dyDescent="0.4">
      <c r="A766" s="1"/>
      <c r="B766" s="1"/>
      <c r="C766" s="1"/>
      <c r="D766" s="1"/>
      <c r="E766" s="1"/>
      <c r="F766" s="1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6.25" customHeight="1" x14ac:dyDescent="0.4">
      <c r="A767" s="1"/>
      <c r="B767" s="1"/>
      <c r="C767" s="1"/>
      <c r="D767" s="1"/>
      <c r="E767" s="1"/>
      <c r="F767" s="1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6.25" customHeight="1" x14ac:dyDescent="0.4">
      <c r="A768" s="1"/>
      <c r="B768" s="1"/>
      <c r="C768" s="1"/>
      <c r="D768" s="1"/>
      <c r="E768" s="1"/>
      <c r="F768" s="1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6.25" customHeight="1" x14ac:dyDescent="0.4">
      <c r="A769" s="1"/>
      <c r="B769" s="1"/>
      <c r="C769" s="1"/>
      <c r="D769" s="1"/>
      <c r="E769" s="1"/>
      <c r="F769" s="1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6.25" customHeight="1" x14ac:dyDescent="0.4">
      <c r="A770" s="1"/>
      <c r="B770" s="1"/>
      <c r="C770" s="1"/>
      <c r="D770" s="1"/>
      <c r="E770" s="1"/>
      <c r="F770" s="1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6.25" customHeight="1" x14ac:dyDescent="0.4">
      <c r="A771" s="1"/>
      <c r="B771" s="1"/>
      <c r="C771" s="1"/>
      <c r="D771" s="1"/>
      <c r="E771" s="1"/>
      <c r="F771" s="1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6.25" customHeight="1" x14ac:dyDescent="0.4">
      <c r="A772" s="1"/>
      <c r="B772" s="1"/>
      <c r="C772" s="1"/>
      <c r="D772" s="1"/>
      <c r="E772" s="1"/>
      <c r="F772" s="1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6.25" customHeight="1" x14ac:dyDescent="0.4">
      <c r="A773" s="1"/>
      <c r="B773" s="1"/>
      <c r="C773" s="1"/>
      <c r="D773" s="1"/>
      <c r="E773" s="1"/>
      <c r="F773" s="1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6.25" customHeight="1" x14ac:dyDescent="0.4">
      <c r="A774" s="1"/>
      <c r="B774" s="1"/>
      <c r="C774" s="1"/>
      <c r="D774" s="1"/>
      <c r="E774" s="1"/>
      <c r="F774" s="1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6.25" customHeight="1" x14ac:dyDescent="0.4">
      <c r="A775" s="1"/>
      <c r="B775" s="1"/>
      <c r="C775" s="1"/>
      <c r="D775" s="1"/>
      <c r="E775" s="1"/>
      <c r="F775" s="1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6.25" customHeight="1" x14ac:dyDescent="0.4">
      <c r="A776" s="1"/>
      <c r="B776" s="1"/>
      <c r="C776" s="1"/>
      <c r="D776" s="1"/>
      <c r="E776" s="1"/>
      <c r="F776" s="1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6.25" customHeight="1" x14ac:dyDescent="0.4">
      <c r="A777" s="1"/>
      <c r="B777" s="1"/>
      <c r="C777" s="1"/>
      <c r="D777" s="1"/>
      <c r="E777" s="1"/>
      <c r="F777" s="1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6.25" customHeight="1" x14ac:dyDescent="0.4">
      <c r="A778" s="1"/>
      <c r="B778" s="1"/>
      <c r="C778" s="1"/>
      <c r="D778" s="1"/>
      <c r="E778" s="1"/>
      <c r="F778" s="1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6.25" customHeight="1" x14ac:dyDescent="0.4">
      <c r="A779" s="1"/>
      <c r="B779" s="1"/>
      <c r="C779" s="1"/>
      <c r="D779" s="1"/>
      <c r="E779" s="1"/>
      <c r="F779" s="1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6.25" customHeight="1" x14ac:dyDescent="0.4">
      <c r="A780" s="1"/>
      <c r="B780" s="1"/>
      <c r="C780" s="1"/>
      <c r="D780" s="1"/>
      <c r="E780" s="1"/>
      <c r="F780" s="1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6.25" customHeight="1" x14ac:dyDescent="0.4">
      <c r="A781" s="1"/>
      <c r="B781" s="1"/>
      <c r="C781" s="1"/>
      <c r="D781" s="1"/>
      <c r="E781" s="1"/>
      <c r="F781" s="1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6.25" customHeight="1" x14ac:dyDescent="0.4">
      <c r="A782" s="1"/>
      <c r="B782" s="1"/>
      <c r="C782" s="1"/>
      <c r="D782" s="1"/>
      <c r="E782" s="1"/>
      <c r="F782" s="1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6.25" customHeight="1" x14ac:dyDescent="0.4">
      <c r="A783" s="1"/>
      <c r="B783" s="1"/>
      <c r="C783" s="1"/>
      <c r="D783" s="1"/>
      <c r="E783" s="1"/>
      <c r="F783" s="1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6.25" customHeight="1" x14ac:dyDescent="0.4">
      <c r="A784" s="1"/>
      <c r="B784" s="1"/>
      <c r="C784" s="1"/>
      <c r="D784" s="1"/>
      <c r="E784" s="1"/>
      <c r="F784" s="1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6.25" customHeight="1" x14ac:dyDescent="0.4">
      <c r="A785" s="1"/>
      <c r="B785" s="1"/>
      <c r="C785" s="1"/>
      <c r="D785" s="1"/>
      <c r="E785" s="1"/>
      <c r="F785" s="1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6.25" customHeight="1" x14ac:dyDescent="0.4">
      <c r="A786" s="1"/>
      <c r="B786" s="1"/>
      <c r="C786" s="1"/>
      <c r="D786" s="1"/>
      <c r="E786" s="1"/>
      <c r="F786" s="1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6.25" customHeight="1" x14ac:dyDescent="0.4">
      <c r="A787" s="1"/>
      <c r="B787" s="1"/>
      <c r="C787" s="1"/>
      <c r="D787" s="1"/>
      <c r="E787" s="1"/>
      <c r="F787" s="1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6.25" customHeight="1" x14ac:dyDescent="0.4">
      <c r="A788" s="1"/>
      <c r="B788" s="1"/>
      <c r="C788" s="1"/>
      <c r="D788" s="1"/>
      <c r="E788" s="1"/>
      <c r="F788" s="1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6.25" customHeight="1" x14ac:dyDescent="0.4">
      <c r="A789" s="1"/>
      <c r="B789" s="1"/>
      <c r="C789" s="1"/>
      <c r="D789" s="1"/>
      <c r="E789" s="1"/>
      <c r="F789" s="1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6.25" customHeight="1" x14ac:dyDescent="0.4">
      <c r="A790" s="1"/>
      <c r="B790" s="1"/>
      <c r="C790" s="1"/>
      <c r="D790" s="1"/>
      <c r="E790" s="1"/>
      <c r="F790" s="1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6.25" customHeight="1" x14ac:dyDescent="0.4">
      <c r="A791" s="1"/>
      <c r="B791" s="1"/>
      <c r="C791" s="1"/>
      <c r="D791" s="1"/>
      <c r="E791" s="1"/>
      <c r="F791" s="1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6.25" customHeight="1" x14ac:dyDescent="0.4">
      <c r="A792" s="1"/>
      <c r="B792" s="1"/>
      <c r="C792" s="1"/>
      <c r="D792" s="1"/>
      <c r="E792" s="1"/>
      <c r="F792" s="1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6.25" customHeight="1" x14ac:dyDescent="0.4">
      <c r="A793" s="1"/>
      <c r="B793" s="1"/>
      <c r="C793" s="1"/>
      <c r="D793" s="1"/>
      <c r="E793" s="1"/>
      <c r="F793" s="1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6.25" customHeight="1" x14ac:dyDescent="0.4">
      <c r="A794" s="1"/>
      <c r="B794" s="1"/>
      <c r="C794" s="1"/>
      <c r="D794" s="1"/>
      <c r="E794" s="1"/>
      <c r="F794" s="1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6.25" customHeight="1" x14ac:dyDescent="0.4">
      <c r="A795" s="1"/>
      <c r="B795" s="1"/>
      <c r="C795" s="1"/>
      <c r="D795" s="1"/>
      <c r="E795" s="1"/>
      <c r="F795" s="1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6.25" customHeight="1" x14ac:dyDescent="0.4">
      <c r="A796" s="1"/>
      <c r="B796" s="1"/>
      <c r="C796" s="1"/>
      <c r="D796" s="1"/>
      <c r="E796" s="1"/>
      <c r="F796" s="1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6.25" customHeight="1" x14ac:dyDescent="0.4">
      <c r="A797" s="1"/>
      <c r="B797" s="1"/>
      <c r="C797" s="1"/>
      <c r="D797" s="1"/>
      <c r="E797" s="1"/>
      <c r="F797" s="1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6.25" customHeight="1" x14ac:dyDescent="0.4">
      <c r="A798" s="1"/>
      <c r="B798" s="1"/>
      <c r="C798" s="1"/>
      <c r="D798" s="1"/>
      <c r="E798" s="1"/>
      <c r="F798" s="1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6.25" customHeight="1" x14ac:dyDescent="0.4">
      <c r="A799" s="1"/>
      <c r="B799" s="1"/>
      <c r="C799" s="1"/>
      <c r="D799" s="1"/>
      <c r="E799" s="1"/>
      <c r="F799" s="1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6.25" customHeight="1" x14ac:dyDescent="0.4">
      <c r="A800" s="1"/>
      <c r="B800" s="1"/>
      <c r="C800" s="1"/>
      <c r="D800" s="1"/>
      <c r="E800" s="1"/>
      <c r="F800" s="1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6.25" customHeight="1" x14ac:dyDescent="0.4">
      <c r="A801" s="1"/>
      <c r="B801" s="1"/>
      <c r="C801" s="1"/>
      <c r="D801" s="1"/>
      <c r="E801" s="1"/>
      <c r="F801" s="1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6.25" customHeight="1" x14ac:dyDescent="0.4">
      <c r="A802" s="1"/>
      <c r="B802" s="1"/>
      <c r="C802" s="1"/>
      <c r="D802" s="1"/>
      <c r="E802" s="1"/>
      <c r="F802" s="1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6.25" customHeight="1" x14ac:dyDescent="0.4">
      <c r="A803" s="1"/>
      <c r="B803" s="1"/>
      <c r="C803" s="1"/>
      <c r="D803" s="1"/>
      <c r="E803" s="1"/>
      <c r="F803" s="1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6.25" customHeight="1" x14ac:dyDescent="0.4">
      <c r="A804" s="1"/>
      <c r="B804" s="1"/>
      <c r="C804" s="1"/>
      <c r="D804" s="1"/>
      <c r="E804" s="1"/>
      <c r="F804" s="1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6.25" customHeight="1" x14ac:dyDescent="0.4">
      <c r="A805" s="1"/>
      <c r="B805" s="1"/>
      <c r="C805" s="1"/>
      <c r="D805" s="1"/>
      <c r="E805" s="1"/>
      <c r="F805" s="1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6.25" customHeight="1" x14ac:dyDescent="0.4">
      <c r="A806" s="1"/>
      <c r="B806" s="1"/>
      <c r="C806" s="1"/>
      <c r="D806" s="1"/>
      <c r="E806" s="1"/>
      <c r="F806" s="1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6.25" customHeight="1" x14ac:dyDescent="0.4">
      <c r="A807" s="1"/>
      <c r="B807" s="1"/>
      <c r="C807" s="1"/>
      <c r="D807" s="1"/>
      <c r="E807" s="1"/>
      <c r="F807" s="1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6.25" customHeight="1" x14ac:dyDescent="0.4">
      <c r="A808" s="1"/>
      <c r="B808" s="1"/>
      <c r="C808" s="1"/>
      <c r="D808" s="1"/>
      <c r="E808" s="1"/>
      <c r="F808" s="1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6.25" customHeight="1" x14ac:dyDescent="0.4">
      <c r="A809" s="1"/>
      <c r="B809" s="1"/>
      <c r="C809" s="1"/>
      <c r="D809" s="1"/>
      <c r="E809" s="1"/>
      <c r="F809" s="1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6.25" customHeight="1" x14ac:dyDescent="0.4">
      <c r="A810" s="1"/>
      <c r="B810" s="1"/>
      <c r="C810" s="1"/>
      <c r="D810" s="1"/>
      <c r="E810" s="1"/>
      <c r="F810" s="1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6.25" customHeight="1" x14ac:dyDescent="0.4">
      <c r="A811" s="1"/>
      <c r="B811" s="1"/>
      <c r="C811" s="1"/>
      <c r="D811" s="1"/>
      <c r="E811" s="1"/>
      <c r="F811" s="1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6.25" customHeight="1" x14ac:dyDescent="0.4">
      <c r="A812" s="1"/>
      <c r="B812" s="1"/>
      <c r="C812" s="1"/>
      <c r="D812" s="1"/>
      <c r="E812" s="1"/>
      <c r="F812" s="1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6.25" customHeight="1" x14ac:dyDescent="0.4">
      <c r="A813" s="1"/>
      <c r="B813" s="1"/>
      <c r="C813" s="1"/>
      <c r="D813" s="1"/>
      <c r="E813" s="1"/>
      <c r="F813" s="1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6.25" customHeight="1" x14ac:dyDescent="0.4">
      <c r="A814" s="1"/>
      <c r="B814" s="1"/>
      <c r="C814" s="1"/>
      <c r="D814" s="1"/>
      <c r="E814" s="1"/>
      <c r="F814" s="1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6.25" customHeight="1" x14ac:dyDescent="0.4">
      <c r="A815" s="1"/>
      <c r="B815" s="1"/>
      <c r="C815" s="1"/>
      <c r="D815" s="1"/>
      <c r="E815" s="1"/>
      <c r="F815" s="1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6.25" customHeight="1" x14ac:dyDescent="0.4">
      <c r="A816" s="1"/>
      <c r="B816" s="1"/>
      <c r="C816" s="1"/>
      <c r="D816" s="1"/>
      <c r="E816" s="1"/>
      <c r="F816" s="1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6.25" customHeight="1" x14ac:dyDescent="0.4">
      <c r="A817" s="1"/>
      <c r="B817" s="1"/>
      <c r="C817" s="1"/>
      <c r="D817" s="1"/>
      <c r="E817" s="1"/>
      <c r="F817" s="1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6.25" customHeight="1" x14ac:dyDescent="0.4">
      <c r="A818" s="1"/>
      <c r="B818" s="1"/>
      <c r="C818" s="1"/>
      <c r="D818" s="1"/>
      <c r="E818" s="1"/>
      <c r="F818" s="1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6.25" customHeight="1" x14ac:dyDescent="0.4">
      <c r="A819" s="1"/>
      <c r="B819" s="1"/>
      <c r="C819" s="1"/>
      <c r="D819" s="1"/>
      <c r="E819" s="1"/>
      <c r="F819" s="1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6.25" customHeight="1" x14ac:dyDescent="0.4">
      <c r="A820" s="1"/>
      <c r="B820" s="1"/>
      <c r="C820" s="1"/>
      <c r="D820" s="1"/>
      <c r="E820" s="1"/>
      <c r="F820" s="1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6.25" customHeight="1" x14ac:dyDescent="0.4">
      <c r="A821" s="1"/>
      <c r="B821" s="1"/>
      <c r="C821" s="1"/>
      <c r="D821" s="1"/>
      <c r="E821" s="1"/>
      <c r="F821" s="1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6.25" customHeight="1" x14ac:dyDescent="0.4">
      <c r="A822" s="1"/>
      <c r="B822" s="1"/>
      <c r="C822" s="1"/>
      <c r="D822" s="1"/>
      <c r="E822" s="1"/>
      <c r="F822" s="1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6.25" customHeight="1" x14ac:dyDescent="0.4">
      <c r="A823" s="1"/>
      <c r="B823" s="1"/>
      <c r="C823" s="1"/>
      <c r="D823" s="1"/>
      <c r="E823" s="1"/>
      <c r="F823" s="1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6.25" customHeight="1" x14ac:dyDescent="0.4">
      <c r="A824" s="1"/>
      <c r="B824" s="1"/>
      <c r="C824" s="1"/>
      <c r="D824" s="1"/>
      <c r="E824" s="1"/>
      <c r="F824" s="1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6.25" customHeight="1" x14ac:dyDescent="0.4">
      <c r="A825" s="1"/>
      <c r="B825" s="1"/>
      <c r="C825" s="1"/>
      <c r="D825" s="1"/>
      <c r="E825" s="1"/>
      <c r="F825" s="1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6.25" customHeight="1" x14ac:dyDescent="0.4">
      <c r="A826" s="1"/>
      <c r="B826" s="1"/>
      <c r="C826" s="1"/>
      <c r="D826" s="1"/>
      <c r="E826" s="1"/>
      <c r="F826" s="1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6.25" customHeight="1" x14ac:dyDescent="0.4">
      <c r="A827" s="1"/>
      <c r="B827" s="1"/>
      <c r="C827" s="1"/>
      <c r="D827" s="1"/>
      <c r="E827" s="1"/>
      <c r="F827" s="1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6.25" customHeight="1" x14ac:dyDescent="0.4">
      <c r="A828" s="1"/>
      <c r="B828" s="1"/>
      <c r="C828" s="1"/>
      <c r="D828" s="1"/>
      <c r="E828" s="1"/>
      <c r="F828" s="1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6.25" customHeight="1" x14ac:dyDescent="0.4">
      <c r="A829" s="1"/>
      <c r="B829" s="1"/>
      <c r="C829" s="1"/>
      <c r="D829" s="1"/>
      <c r="E829" s="1"/>
      <c r="F829" s="1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6.25" customHeight="1" x14ac:dyDescent="0.4">
      <c r="A830" s="1"/>
      <c r="B830" s="1"/>
      <c r="C830" s="1"/>
      <c r="D830" s="1"/>
      <c r="E830" s="1"/>
      <c r="F830" s="1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6.25" customHeight="1" x14ac:dyDescent="0.4">
      <c r="A831" s="1"/>
      <c r="B831" s="1"/>
      <c r="C831" s="1"/>
      <c r="D831" s="1"/>
      <c r="E831" s="1"/>
      <c r="F831" s="1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6.25" customHeight="1" x14ac:dyDescent="0.4">
      <c r="A832" s="1"/>
      <c r="B832" s="1"/>
      <c r="C832" s="1"/>
      <c r="D832" s="1"/>
      <c r="E832" s="1"/>
      <c r="F832" s="1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6.25" customHeight="1" x14ac:dyDescent="0.4">
      <c r="A833" s="1"/>
      <c r="B833" s="1"/>
      <c r="C833" s="1"/>
      <c r="D833" s="1"/>
      <c r="E833" s="1"/>
      <c r="F833" s="1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6.25" customHeight="1" x14ac:dyDescent="0.4">
      <c r="A834" s="1"/>
      <c r="B834" s="1"/>
      <c r="C834" s="1"/>
      <c r="D834" s="1"/>
      <c r="E834" s="1"/>
      <c r="F834" s="1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6.25" customHeight="1" x14ac:dyDescent="0.4">
      <c r="A835" s="1"/>
      <c r="B835" s="1"/>
      <c r="C835" s="1"/>
      <c r="D835" s="1"/>
      <c r="E835" s="1"/>
      <c r="F835" s="1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6.25" customHeight="1" x14ac:dyDescent="0.4">
      <c r="A836" s="1"/>
      <c r="B836" s="1"/>
      <c r="C836" s="1"/>
      <c r="D836" s="1"/>
      <c r="E836" s="1"/>
      <c r="F836" s="1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6.25" customHeight="1" x14ac:dyDescent="0.4">
      <c r="A837" s="1"/>
      <c r="B837" s="1"/>
      <c r="C837" s="1"/>
      <c r="D837" s="1"/>
      <c r="E837" s="1"/>
      <c r="F837" s="1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6.25" customHeight="1" x14ac:dyDescent="0.4">
      <c r="A838" s="1"/>
      <c r="B838" s="1"/>
      <c r="C838" s="1"/>
      <c r="D838" s="1"/>
      <c r="E838" s="1"/>
      <c r="F838" s="1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6.25" customHeight="1" x14ac:dyDescent="0.4">
      <c r="A839" s="1"/>
      <c r="B839" s="1"/>
      <c r="C839" s="1"/>
      <c r="D839" s="1"/>
      <c r="E839" s="1"/>
      <c r="F839" s="1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6.25" customHeight="1" x14ac:dyDescent="0.4">
      <c r="A840" s="1"/>
      <c r="B840" s="1"/>
      <c r="C840" s="1"/>
      <c r="D840" s="1"/>
      <c r="E840" s="1"/>
      <c r="F840" s="1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6.25" customHeight="1" x14ac:dyDescent="0.4">
      <c r="A841" s="1"/>
      <c r="B841" s="1"/>
      <c r="C841" s="1"/>
      <c r="D841" s="1"/>
      <c r="E841" s="1"/>
      <c r="F841" s="1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6.25" customHeight="1" x14ac:dyDescent="0.4">
      <c r="A842" s="1"/>
      <c r="B842" s="1"/>
      <c r="C842" s="1"/>
      <c r="D842" s="1"/>
      <c r="E842" s="1"/>
      <c r="F842" s="1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6.25" customHeight="1" x14ac:dyDescent="0.4">
      <c r="A843" s="1"/>
      <c r="B843" s="1"/>
      <c r="C843" s="1"/>
      <c r="D843" s="1"/>
      <c r="E843" s="1"/>
      <c r="F843" s="1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6.25" customHeight="1" x14ac:dyDescent="0.4">
      <c r="A844" s="1"/>
      <c r="B844" s="1"/>
      <c r="C844" s="1"/>
      <c r="D844" s="1"/>
      <c r="E844" s="1"/>
      <c r="F844" s="1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6.25" customHeight="1" x14ac:dyDescent="0.4">
      <c r="A845" s="1"/>
      <c r="B845" s="1"/>
      <c r="C845" s="1"/>
      <c r="D845" s="1"/>
      <c r="E845" s="1"/>
      <c r="F845" s="1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6.25" customHeight="1" x14ac:dyDescent="0.4">
      <c r="A846" s="1"/>
      <c r="B846" s="1"/>
      <c r="C846" s="1"/>
      <c r="D846" s="1"/>
      <c r="E846" s="1"/>
      <c r="F846" s="1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6.25" customHeight="1" x14ac:dyDescent="0.4">
      <c r="A847" s="1"/>
      <c r="B847" s="1"/>
      <c r="C847" s="1"/>
      <c r="D847" s="1"/>
      <c r="E847" s="1"/>
      <c r="F847" s="1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6.25" customHeight="1" x14ac:dyDescent="0.4">
      <c r="A848" s="1"/>
      <c r="B848" s="1"/>
      <c r="C848" s="1"/>
      <c r="D848" s="1"/>
      <c r="E848" s="1"/>
      <c r="F848" s="1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6.25" customHeight="1" x14ac:dyDescent="0.4">
      <c r="A849" s="1"/>
      <c r="B849" s="1"/>
      <c r="C849" s="1"/>
      <c r="D849" s="1"/>
      <c r="E849" s="1"/>
      <c r="F849" s="1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6.25" customHeight="1" x14ac:dyDescent="0.4">
      <c r="A850" s="1"/>
      <c r="B850" s="1"/>
      <c r="C850" s="1"/>
      <c r="D850" s="1"/>
      <c r="E850" s="1"/>
      <c r="F850" s="1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6.25" customHeight="1" x14ac:dyDescent="0.4">
      <c r="A851" s="1"/>
      <c r="B851" s="1"/>
      <c r="C851" s="1"/>
      <c r="D851" s="1"/>
      <c r="E851" s="1"/>
      <c r="F851" s="1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6.25" customHeight="1" x14ac:dyDescent="0.4">
      <c r="A852" s="1"/>
      <c r="B852" s="1"/>
      <c r="C852" s="1"/>
      <c r="D852" s="1"/>
      <c r="E852" s="1"/>
      <c r="F852" s="1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6.25" customHeight="1" x14ac:dyDescent="0.4">
      <c r="A853" s="1"/>
      <c r="B853" s="1"/>
      <c r="C853" s="1"/>
      <c r="D853" s="1"/>
      <c r="E853" s="1"/>
      <c r="F853" s="1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6.25" customHeight="1" x14ac:dyDescent="0.4">
      <c r="A854" s="1"/>
      <c r="B854" s="1"/>
      <c r="C854" s="1"/>
      <c r="D854" s="1"/>
      <c r="E854" s="1"/>
      <c r="F854" s="1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6.25" customHeight="1" x14ac:dyDescent="0.4">
      <c r="A855" s="1"/>
      <c r="B855" s="1"/>
      <c r="C855" s="1"/>
      <c r="D855" s="1"/>
      <c r="E855" s="1"/>
      <c r="F855" s="1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6.25" customHeight="1" x14ac:dyDescent="0.4">
      <c r="A856" s="1"/>
      <c r="B856" s="1"/>
      <c r="C856" s="1"/>
      <c r="D856" s="1"/>
      <c r="E856" s="1"/>
      <c r="F856" s="1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6.25" customHeight="1" x14ac:dyDescent="0.4">
      <c r="A857" s="1"/>
      <c r="B857" s="1"/>
      <c r="C857" s="1"/>
      <c r="D857" s="1"/>
      <c r="E857" s="1"/>
      <c r="F857" s="1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6.25" customHeight="1" x14ac:dyDescent="0.4">
      <c r="A858" s="1"/>
      <c r="B858" s="1"/>
      <c r="C858" s="1"/>
      <c r="D858" s="1"/>
      <c r="E858" s="1"/>
      <c r="F858" s="1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6.25" customHeight="1" x14ac:dyDescent="0.4">
      <c r="A859" s="1"/>
      <c r="B859" s="1"/>
      <c r="C859" s="1"/>
      <c r="D859" s="1"/>
      <c r="E859" s="1"/>
      <c r="F859" s="1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6.25" customHeight="1" x14ac:dyDescent="0.4">
      <c r="A860" s="1"/>
      <c r="B860" s="1"/>
      <c r="C860" s="1"/>
      <c r="D860" s="1"/>
      <c r="E860" s="1"/>
      <c r="F860" s="1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6.25" customHeight="1" x14ac:dyDescent="0.4">
      <c r="A861" s="1"/>
      <c r="B861" s="1"/>
      <c r="C861" s="1"/>
      <c r="D861" s="1"/>
      <c r="E861" s="1"/>
      <c r="F861" s="1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6.25" customHeight="1" x14ac:dyDescent="0.4">
      <c r="A862" s="1"/>
      <c r="B862" s="1"/>
      <c r="C862" s="1"/>
      <c r="D862" s="1"/>
      <c r="E862" s="1"/>
      <c r="F862" s="1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6.25" customHeight="1" x14ac:dyDescent="0.4">
      <c r="A863" s="1"/>
      <c r="B863" s="1"/>
      <c r="C863" s="1"/>
      <c r="D863" s="1"/>
      <c r="E863" s="1"/>
      <c r="F863" s="1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6.25" customHeight="1" x14ac:dyDescent="0.4">
      <c r="A864" s="1"/>
      <c r="B864" s="1"/>
      <c r="C864" s="1"/>
      <c r="D864" s="1"/>
      <c r="E864" s="1"/>
      <c r="F864" s="1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6.25" customHeight="1" x14ac:dyDescent="0.4">
      <c r="A865" s="1"/>
      <c r="B865" s="1"/>
      <c r="C865" s="1"/>
      <c r="D865" s="1"/>
      <c r="E865" s="1"/>
      <c r="F865" s="1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6.25" customHeight="1" x14ac:dyDescent="0.4">
      <c r="A866" s="1"/>
      <c r="B866" s="1"/>
      <c r="C866" s="1"/>
      <c r="D866" s="1"/>
      <c r="E866" s="1"/>
      <c r="F866" s="1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6.25" customHeight="1" x14ac:dyDescent="0.4">
      <c r="A867" s="1"/>
      <c r="B867" s="1"/>
      <c r="C867" s="1"/>
      <c r="D867" s="1"/>
      <c r="E867" s="1"/>
      <c r="F867" s="1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6.25" customHeight="1" x14ac:dyDescent="0.4">
      <c r="A868" s="1"/>
      <c r="B868" s="1"/>
      <c r="C868" s="1"/>
      <c r="D868" s="1"/>
      <c r="E868" s="1"/>
      <c r="F868" s="1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6.25" customHeight="1" x14ac:dyDescent="0.4">
      <c r="A869" s="1"/>
      <c r="B869" s="1"/>
      <c r="C869" s="1"/>
      <c r="D869" s="1"/>
      <c r="E869" s="1"/>
      <c r="F869" s="1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6.25" customHeight="1" x14ac:dyDescent="0.4">
      <c r="A870" s="1"/>
      <c r="B870" s="1"/>
      <c r="C870" s="1"/>
      <c r="D870" s="1"/>
      <c r="E870" s="1"/>
      <c r="F870" s="1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6.25" customHeight="1" x14ac:dyDescent="0.4">
      <c r="A871" s="1"/>
      <c r="B871" s="1"/>
      <c r="C871" s="1"/>
      <c r="D871" s="1"/>
      <c r="E871" s="1"/>
      <c r="F871" s="1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6.25" customHeight="1" x14ac:dyDescent="0.4">
      <c r="A872" s="1"/>
      <c r="B872" s="1"/>
      <c r="C872" s="1"/>
      <c r="D872" s="1"/>
      <c r="E872" s="1"/>
      <c r="F872" s="1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6.25" customHeight="1" x14ac:dyDescent="0.4">
      <c r="A873" s="1"/>
      <c r="B873" s="1"/>
      <c r="C873" s="1"/>
      <c r="D873" s="1"/>
      <c r="E873" s="1"/>
      <c r="F873" s="1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6.25" customHeight="1" x14ac:dyDescent="0.4">
      <c r="A874" s="1"/>
      <c r="B874" s="1"/>
      <c r="C874" s="1"/>
      <c r="D874" s="1"/>
      <c r="E874" s="1"/>
      <c r="F874" s="1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6.25" customHeight="1" x14ac:dyDescent="0.4">
      <c r="A875" s="1"/>
      <c r="B875" s="1"/>
      <c r="C875" s="1"/>
      <c r="D875" s="1"/>
      <c r="E875" s="1"/>
      <c r="F875" s="1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6.25" customHeight="1" x14ac:dyDescent="0.4">
      <c r="A876" s="1"/>
      <c r="B876" s="1"/>
      <c r="C876" s="1"/>
      <c r="D876" s="1"/>
      <c r="E876" s="1"/>
      <c r="F876" s="1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6.25" customHeight="1" x14ac:dyDescent="0.4">
      <c r="A877" s="1"/>
      <c r="B877" s="1"/>
      <c r="C877" s="1"/>
      <c r="D877" s="1"/>
      <c r="E877" s="1"/>
      <c r="F877" s="1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6.25" customHeight="1" x14ac:dyDescent="0.4">
      <c r="A878" s="1"/>
      <c r="B878" s="1"/>
      <c r="C878" s="1"/>
      <c r="D878" s="1"/>
      <c r="E878" s="1"/>
      <c r="F878" s="1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6.25" customHeight="1" x14ac:dyDescent="0.4">
      <c r="A879" s="1"/>
      <c r="B879" s="1"/>
      <c r="C879" s="1"/>
      <c r="D879" s="1"/>
      <c r="E879" s="1"/>
      <c r="F879" s="1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6.25" customHeight="1" x14ac:dyDescent="0.4">
      <c r="A880" s="1"/>
      <c r="B880" s="1"/>
      <c r="C880" s="1"/>
      <c r="D880" s="1"/>
      <c r="E880" s="1"/>
      <c r="F880" s="1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6.25" customHeight="1" x14ac:dyDescent="0.4">
      <c r="A881" s="1"/>
      <c r="B881" s="1"/>
      <c r="C881" s="1"/>
      <c r="D881" s="1"/>
      <c r="E881" s="1"/>
      <c r="F881" s="1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6.25" customHeight="1" x14ac:dyDescent="0.4">
      <c r="A882" s="1"/>
      <c r="B882" s="1"/>
      <c r="C882" s="1"/>
      <c r="D882" s="1"/>
      <c r="E882" s="1"/>
      <c r="F882" s="1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6.25" customHeight="1" x14ac:dyDescent="0.4">
      <c r="A883" s="1"/>
      <c r="B883" s="1"/>
      <c r="C883" s="1"/>
      <c r="D883" s="1"/>
      <c r="E883" s="1"/>
      <c r="F883" s="1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6.25" customHeight="1" x14ac:dyDescent="0.4">
      <c r="A884" s="1"/>
      <c r="B884" s="1"/>
      <c r="C884" s="1"/>
      <c r="D884" s="1"/>
      <c r="E884" s="1"/>
      <c r="F884" s="1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6.25" customHeight="1" x14ac:dyDescent="0.4">
      <c r="A885" s="1"/>
      <c r="B885" s="1"/>
      <c r="C885" s="1"/>
      <c r="D885" s="1"/>
      <c r="E885" s="1"/>
      <c r="F885" s="1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6.25" customHeight="1" x14ac:dyDescent="0.4">
      <c r="A886" s="1"/>
      <c r="B886" s="1"/>
      <c r="C886" s="1"/>
      <c r="D886" s="1"/>
      <c r="E886" s="1"/>
      <c r="F886" s="1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6.25" customHeight="1" x14ac:dyDescent="0.4">
      <c r="A887" s="1"/>
      <c r="B887" s="1"/>
      <c r="C887" s="1"/>
      <c r="D887" s="1"/>
      <c r="E887" s="1"/>
      <c r="F887" s="1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6.25" customHeight="1" x14ac:dyDescent="0.4">
      <c r="A888" s="1"/>
      <c r="B888" s="1"/>
      <c r="C888" s="1"/>
      <c r="D888" s="1"/>
      <c r="E888" s="1"/>
      <c r="F888" s="1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6.25" customHeight="1" x14ac:dyDescent="0.4">
      <c r="A889" s="1"/>
      <c r="B889" s="1"/>
      <c r="C889" s="1"/>
      <c r="D889" s="1"/>
      <c r="E889" s="1"/>
      <c r="F889" s="1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6.25" customHeight="1" x14ac:dyDescent="0.4">
      <c r="A890" s="1"/>
      <c r="B890" s="1"/>
      <c r="C890" s="1"/>
      <c r="D890" s="1"/>
      <c r="E890" s="1"/>
      <c r="F890" s="1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6.25" customHeight="1" x14ac:dyDescent="0.4">
      <c r="A891" s="1"/>
      <c r="B891" s="1"/>
      <c r="C891" s="1"/>
      <c r="D891" s="1"/>
      <c r="E891" s="1"/>
      <c r="F891" s="1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6.25" customHeight="1" x14ac:dyDescent="0.4">
      <c r="A892" s="1"/>
      <c r="B892" s="1"/>
      <c r="C892" s="1"/>
      <c r="D892" s="1"/>
      <c r="E892" s="1"/>
      <c r="F892" s="1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6.25" customHeight="1" x14ac:dyDescent="0.4">
      <c r="A893" s="1"/>
      <c r="B893" s="1"/>
      <c r="C893" s="1"/>
      <c r="D893" s="1"/>
      <c r="E893" s="1"/>
      <c r="F893" s="1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6.25" customHeight="1" x14ac:dyDescent="0.4">
      <c r="A894" s="1"/>
      <c r="B894" s="1"/>
      <c r="C894" s="1"/>
      <c r="D894" s="1"/>
      <c r="E894" s="1"/>
      <c r="F894" s="1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6.25" customHeight="1" x14ac:dyDescent="0.4">
      <c r="A895" s="1"/>
      <c r="B895" s="1"/>
      <c r="C895" s="1"/>
      <c r="D895" s="1"/>
      <c r="E895" s="1"/>
      <c r="F895" s="1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6.25" customHeight="1" x14ac:dyDescent="0.4">
      <c r="A896" s="1"/>
      <c r="B896" s="1"/>
      <c r="C896" s="1"/>
      <c r="D896" s="1"/>
      <c r="E896" s="1"/>
      <c r="F896" s="1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6.25" customHeight="1" x14ac:dyDescent="0.4">
      <c r="A897" s="1"/>
      <c r="B897" s="1"/>
      <c r="C897" s="1"/>
      <c r="D897" s="1"/>
      <c r="E897" s="1"/>
      <c r="F897" s="1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6.25" customHeight="1" x14ac:dyDescent="0.4">
      <c r="A898" s="1"/>
      <c r="B898" s="1"/>
      <c r="C898" s="1"/>
      <c r="D898" s="1"/>
      <c r="E898" s="1"/>
      <c r="F898" s="1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6.25" customHeight="1" x14ac:dyDescent="0.4">
      <c r="A899" s="1"/>
      <c r="B899" s="1"/>
      <c r="C899" s="1"/>
      <c r="D899" s="1"/>
      <c r="E899" s="1"/>
      <c r="F899" s="1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6.25" customHeight="1" x14ac:dyDescent="0.4">
      <c r="A900" s="1"/>
      <c r="B900" s="1"/>
      <c r="C900" s="1"/>
      <c r="D900" s="1"/>
      <c r="E900" s="1"/>
      <c r="F900" s="1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6.25" customHeight="1" x14ac:dyDescent="0.4">
      <c r="A901" s="1"/>
      <c r="B901" s="1"/>
      <c r="C901" s="1"/>
      <c r="D901" s="1"/>
      <c r="E901" s="1"/>
      <c r="F901" s="1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6.25" customHeight="1" x14ac:dyDescent="0.4">
      <c r="A902" s="1"/>
      <c r="B902" s="1"/>
      <c r="C902" s="1"/>
      <c r="D902" s="1"/>
      <c r="E902" s="1"/>
      <c r="F902" s="1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6.25" customHeight="1" x14ac:dyDescent="0.4">
      <c r="A903" s="1"/>
      <c r="B903" s="1"/>
      <c r="C903" s="1"/>
      <c r="D903" s="1"/>
      <c r="E903" s="1"/>
      <c r="F903" s="1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6.25" customHeight="1" x14ac:dyDescent="0.4">
      <c r="A904" s="1"/>
      <c r="B904" s="1"/>
      <c r="C904" s="1"/>
      <c r="D904" s="1"/>
      <c r="E904" s="1"/>
      <c r="F904" s="1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6.25" customHeight="1" x14ac:dyDescent="0.4">
      <c r="A905" s="1"/>
      <c r="B905" s="1"/>
      <c r="C905" s="1"/>
      <c r="D905" s="1"/>
      <c r="E905" s="1"/>
      <c r="F905" s="1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6.25" customHeight="1" x14ac:dyDescent="0.4">
      <c r="A906" s="1"/>
      <c r="B906" s="1"/>
      <c r="C906" s="1"/>
      <c r="D906" s="1"/>
      <c r="E906" s="1"/>
      <c r="F906" s="1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6.25" customHeight="1" x14ac:dyDescent="0.4">
      <c r="A907" s="1"/>
      <c r="B907" s="1"/>
      <c r="C907" s="1"/>
      <c r="D907" s="1"/>
      <c r="E907" s="1"/>
      <c r="F907" s="1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6.25" customHeight="1" x14ac:dyDescent="0.4">
      <c r="A908" s="1"/>
      <c r="B908" s="1"/>
      <c r="C908" s="1"/>
      <c r="D908" s="1"/>
      <c r="E908" s="1"/>
      <c r="F908" s="1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6.25" customHeight="1" x14ac:dyDescent="0.4">
      <c r="A909" s="1"/>
      <c r="B909" s="1"/>
      <c r="C909" s="1"/>
      <c r="D909" s="1"/>
      <c r="E909" s="1"/>
      <c r="F909" s="1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6.25" customHeight="1" x14ac:dyDescent="0.4">
      <c r="A910" s="1"/>
      <c r="B910" s="1"/>
      <c r="C910" s="1"/>
      <c r="D910" s="1"/>
      <c r="E910" s="1"/>
      <c r="F910" s="1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6.25" customHeight="1" x14ac:dyDescent="0.4">
      <c r="A911" s="1"/>
      <c r="B911" s="1"/>
      <c r="C911" s="1"/>
      <c r="D911" s="1"/>
      <c r="E911" s="1"/>
      <c r="F911" s="1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6.25" customHeight="1" x14ac:dyDescent="0.4">
      <c r="A912" s="1"/>
      <c r="B912" s="1"/>
      <c r="C912" s="1"/>
      <c r="D912" s="1"/>
      <c r="E912" s="1"/>
      <c r="F912" s="1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6.25" customHeight="1" x14ac:dyDescent="0.4">
      <c r="A913" s="1"/>
      <c r="B913" s="1"/>
      <c r="C913" s="1"/>
      <c r="D913" s="1"/>
      <c r="E913" s="1"/>
      <c r="F913" s="1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6.25" customHeight="1" x14ac:dyDescent="0.4">
      <c r="A914" s="1"/>
      <c r="B914" s="1"/>
      <c r="C914" s="1"/>
      <c r="D914" s="1"/>
      <c r="E914" s="1"/>
      <c r="F914" s="1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6.25" customHeight="1" x14ac:dyDescent="0.4">
      <c r="A915" s="1"/>
      <c r="B915" s="1"/>
      <c r="C915" s="1"/>
      <c r="D915" s="1"/>
      <c r="E915" s="1"/>
      <c r="F915" s="1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6.25" customHeight="1" x14ac:dyDescent="0.4">
      <c r="A916" s="1"/>
      <c r="B916" s="1"/>
      <c r="C916" s="1"/>
      <c r="D916" s="1"/>
      <c r="E916" s="1"/>
      <c r="F916" s="1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6.25" customHeight="1" x14ac:dyDescent="0.4">
      <c r="A917" s="1"/>
      <c r="B917" s="1"/>
      <c r="C917" s="1"/>
      <c r="D917" s="1"/>
      <c r="E917" s="1"/>
      <c r="F917" s="1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6.25" customHeight="1" x14ac:dyDescent="0.4">
      <c r="A918" s="1"/>
      <c r="B918" s="1"/>
      <c r="C918" s="1"/>
      <c r="D918" s="1"/>
      <c r="E918" s="1"/>
      <c r="F918" s="1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6.25" customHeight="1" x14ac:dyDescent="0.4">
      <c r="A919" s="1"/>
      <c r="B919" s="1"/>
      <c r="C919" s="1"/>
      <c r="D919" s="1"/>
      <c r="E919" s="1"/>
      <c r="F919" s="1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6.25" customHeight="1" x14ac:dyDescent="0.4">
      <c r="A920" s="1"/>
      <c r="B920" s="1"/>
      <c r="C920" s="1"/>
      <c r="D920" s="1"/>
      <c r="E920" s="1"/>
      <c r="F920" s="1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6.25" customHeight="1" x14ac:dyDescent="0.4">
      <c r="A921" s="1"/>
      <c r="B921" s="1"/>
      <c r="C921" s="1"/>
      <c r="D921" s="1"/>
      <c r="E921" s="1"/>
      <c r="F921" s="1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6.25" customHeight="1" x14ac:dyDescent="0.4">
      <c r="A922" s="1"/>
      <c r="B922" s="1"/>
      <c r="C922" s="1"/>
      <c r="D922" s="1"/>
      <c r="E922" s="1"/>
      <c r="F922" s="1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6.25" customHeight="1" x14ac:dyDescent="0.4">
      <c r="A923" s="1"/>
      <c r="B923" s="1"/>
      <c r="C923" s="1"/>
      <c r="D923" s="1"/>
      <c r="E923" s="1"/>
      <c r="F923" s="1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6.25" customHeight="1" x14ac:dyDescent="0.4">
      <c r="A924" s="1"/>
      <c r="B924" s="1"/>
      <c r="C924" s="1"/>
      <c r="D924" s="1"/>
      <c r="E924" s="1"/>
      <c r="F924" s="1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6.25" customHeight="1" x14ac:dyDescent="0.4">
      <c r="A925" s="1"/>
      <c r="B925" s="1"/>
      <c r="C925" s="1"/>
      <c r="D925" s="1"/>
      <c r="E925" s="1"/>
      <c r="F925" s="1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6.25" customHeight="1" x14ac:dyDescent="0.4">
      <c r="A926" s="1"/>
      <c r="B926" s="1"/>
      <c r="C926" s="1"/>
      <c r="D926" s="1"/>
      <c r="E926" s="1"/>
      <c r="F926" s="1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6.25" customHeight="1" x14ac:dyDescent="0.4">
      <c r="A927" s="1"/>
      <c r="B927" s="1"/>
      <c r="C927" s="1"/>
      <c r="D927" s="1"/>
      <c r="E927" s="1"/>
      <c r="F927" s="1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6.25" customHeight="1" x14ac:dyDescent="0.4">
      <c r="A928" s="1"/>
      <c r="B928" s="1"/>
      <c r="C928" s="1"/>
      <c r="D928" s="1"/>
      <c r="E928" s="1"/>
      <c r="F928" s="1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6.25" customHeight="1" x14ac:dyDescent="0.4">
      <c r="A929" s="1"/>
      <c r="B929" s="1"/>
      <c r="C929" s="1"/>
      <c r="D929" s="1"/>
      <c r="E929" s="1"/>
      <c r="F929" s="1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6.25" customHeight="1" x14ac:dyDescent="0.4">
      <c r="A930" s="1"/>
      <c r="B930" s="1"/>
      <c r="C930" s="1"/>
      <c r="D930" s="1"/>
      <c r="E930" s="1"/>
      <c r="F930" s="1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6.25" customHeight="1" x14ac:dyDescent="0.4">
      <c r="A931" s="1"/>
      <c r="B931" s="1"/>
      <c r="C931" s="1"/>
      <c r="D931" s="1"/>
      <c r="E931" s="1"/>
      <c r="F931" s="1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6.25" customHeight="1" x14ac:dyDescent="0.4">
      <c r="A932" s="1"/>
      <c r="B932" s="1"/>
      <c r="C932" s="1"/>
      <c r="D932" s="1"/>
      <c r="E932" s="1"/>
      <c r="F932" s="1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6.25" customHeight="1" x14ac:dyDescent="0.4">
      <c r="A933" s="1"/>
      <c r="B933" s="1"/>
      <c r="C933" s="1"/>
      <c r="D933" s="1"/>
      <c r="E933" s="1"/>
      <c r="F933" s="1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6.25" customHeight="1" x14ac:dyDescent="0.4">
      <c r="A934" s="1"/>
      <c r="B934" s="1"/>
      <c r="C934" s="1"/>
      <c r="D934" s="1"/>
      <c r="E934" s="1"/>
      <c r="F934" s="1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6.25" customHeight="1" x14ac:dyDescent="0.4">
      <c r="A935" s="1"/>
      <c r="B935" s="1"/>
      <c r="C935" s="1"/>
      <c r="D935" s="1"/>
      <c r="E935" s="1"/>
      <c r="F935" s="1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6.25" customHeight="1" x14ac:dyDescent="0.4">
      <c r="A936" s="1"/>
      <c r="B936" s="1"/>
      <c r="C936" s="1"/>
      <c r="D936" s="1"/>
      <c r="E936" s="1"/>
      <c r="F936" s="1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6.25" customHeight="1" x14ac:dyDescent="0.4">
      <c r="A937" s="1"/>
      <c r="B937" s="1"/>
      <c r="C937" s="1"/>
      <c r="D937" s="1"/>
      <c r="E937" s="1"/>
      <c r="F937" s="1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6.25" customHeight="1" x14ac:dyDescent="0.4">
      <c r="A938" s="1"/>
      <c r="B938" s="1"/>
      <c r="C938" s="1"/>
      <c r="D938" s="1"/>
      <c r="E938" s="1"/>
      <c r="F938" s="1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6.25" customHeight="1" x14ac:dyDescent="0.4">
      <c r="A939" s="1"/>
      <c r="B939" s="1"/>
      <c r="C939" s="1"/>
      <c r="D939" s="1"/>
      <c r="E939" s="1"/>
      <c r="F939" s="1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6.25" customHeight="1" x14ac:dyDescent="0.4">
      <c r="A940" s="1"/>
      <c r="B940" s="1"/>
      <c r="C940" s="1"/>
      <c r="D940" s="1"/>
      <c r="E940" s="1"/>
      <c r="F940" s="1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6.25" customHeight="1" x14ac:dyDescent="0.4">
      <c r="A941" s="1"/>
      <c r="B941" s="1"/>
      <c r="C941" s="1"/>
      <c r="D941" s="1"/>
      <c r="E941" s="1"/>
      <c r="F941" s="1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6.25" customHeight="1" x14ac:dyDescent="0.4">
      <c r="A942" s="1"/>
      <c r="B942" s="1"/>
      <c r="C942" s="1"/>
      <c r="D942" s="1"/>
      <c r="E942" s="1"/>
      <c r="F942" s="1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6.25" customHeight="1" x14ac:dyDescent="0.4">
      <c r="A943" s="1"/>
      <c r="B943" s="1"/>
      <c r="C943" s="1"/>
      <c r="D943" s="1"/>
      <c r="E943" s="1"/>
      <c r="F943" s="1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6.25" customHeight="1" x14ac:dyDescent="0.4">
      <c r="A944" s="1"/>
      <c r="B944" s="1"/>
      <c r="C944" s="1"/>
      <c r="D944" s="1"/>
      <c r="E944" s="1"/>
      <c r="F944" s="1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6.25" customHeight="1" x14ac:dyDescent="0.4">
      <c r="A945" s="1"/>
      <c r="B945" s="1"/>
      <c r="C945" s="1"/>
      <c r="D945" s="1"/>
      <c r="E945" s="1"/>
      <c r="F945" s="1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6.25" customHeight="1" x14ac:dyDescent="0.4">
      <c r="A946" s="1"/>
      <c r="B946" s="1"/>
      <c r="C946" s="1"/>
      <c r="D946" s="1"/>
      <c r="E946" s="1"/>
      <c r="F946" s="1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6.25" customHeight="1" x14ac:dyDescent="0.4">
      <c r="A947" s="1"/>
      <c r="B947" s="1"/>
      <c r="C947" s="1"/>
      <c r="D947" s="1"/>
      <c r="E947" s="1"/>
      <c r="F947" s="1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6.25" customHeight="1" x14ac:dyDescent="0.4">
      <c r="A948" s="1"/>
      <c r="B948" s="1"/>
      <c r="C948" s="1"/>
      <c r="D948" s="1"/>
      <c r="E948" s="1"/>
      <c r="F948" s="1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6.25" customHeight="1" x14ac:dyDescent="0.4">
      <c r="A949" s="1"/>
      <c r="B949" s="1"/>
      <c r="C949" s="1"/>
      <c r="D949" s="1"/>
      <c r="E949" s="1"/>
      <c r="F949" s="1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6.25" customHeight="1" x14ac:dyDescent="0.4">
      <c r="A950" s="1"/>
      <c r="B950" s="1"/>
      <c r="C950" s="1"/>
      <c r="D950" s="1"/>
      <c r="E950" s="1"/>
      <c r="F950" s="1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6.25" customHeight="1" x14ac:dyDescent="0.4">
      <c r="A951" s="1"/>
      <c r="B951" s="1"/>
      <c r="C951" s="1"/>
      <c r="D951" s="1"/>
      <c r="E951" s="1"/>
      <c r="F951" s="1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6.25" customHeight="1" x14ac:dyDescent="0.4">
      <c r="A952" s="1"/>
      <c r="B952" s="1"/>
      <c r="C952" s="1"/>
      <c r="D952" s="1"/>
      <c r="E952" s="1"/>
      <c r="F952" s="1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6.25" customHeight="1" x14ac:dyDescent="0.4">
      <c r="A953" s="1"/>
      <c r="B953" s="1"/>
      <c r="C953" s="1"/>
      <c r="D953" s="1"/>
      <c r="E953" s="1"/>
      <c r="F953" s="1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6.25" customHeight="1" x14ac:dyDescent="0.4">
      <c r="A954" s="1"/>
      <c r="B954" s="1"/>
      <c r="C954" s="1"/>
      <c r="D954" s="1"/>
      <c r="E954" s="1"/>
      <c r="F954" s="1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6.25" customHeight="1" x14ac:dyDescent="0.4">
      <c r="A955" s="1"/>
      <c r="B955" s="1"/>
      <c r="C955" s="1"/>
      <c r="D955" s="1"/>
      <c r="E955" s="1"/>
      <c r="F955" s="1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6.25" customHeight="1" x14ac:dyDescent="0.4">
      <c r="A956" s="1"/>
      <c r="B956" s="1"/>
      <c r="C956" s="1"/>
      <c r="D956" s="1"/>
      <c r="E956" s="1"/>
      <c r="F956" s="1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6.25" customHeight="1" x14ac:dyDescent="0.4">
      <c r="A957" s="1"/>
      <c r="B957" s="1"/>
      <c r="C957" s="1"/>
      <c r="D957" s="1"/>
      <c r="E957" s="1"/>
      <c r="F957" s="1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6.25" customHeight="1" x14ac:dyDescent="0.4">
      <c r="A958" s="1"/>
      <c r="B958" s="1"/>
      <c r="C958" s="1"/>
      <c r="D958" s="1"/>
      <c r="E958" s="1"/>
      <c r="F958" s="1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6.25" customHeight="1" x14ac:dyDescent="0.4">
      <c r="A959" s="1"/>
      <c r="B959" s="1"/>
      <c r="C959" s="1"/>
      <c r="D959" s="1"/>
      <c r="E959" s="1"/>
      <c r="F959" s="1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6.25" customHeight="1" x14ac:dyDescent="0.4">
      <c r="A960" s="1"/>
      <c r="B960" s="1"/>
      <c r="C960" s="1"/>
      <c r="D960" s="1"/>
      <c r="E960" s="1"/>
      <c r="F960" s="1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6.25" customHeight="1" x14ac:dyDescent="0.4">
      <c r="A961" s="1"/>
      <c r="B961" s="1"/>
      <c r="C961" s="1"/>
      <c r="D961" s="1"/>
      <c r="E961" s="1"/>
      <c r="F961" s="1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6.25" customHeight="1" x14ac:dyDescent="0.4">
      <c r="A962" s="1"/>
      <c r="B962" s="1"/>
      <c r="C962" s="1"/>
      <c r="D962" s="1"/>
      <c r="E962" s="1"/>
      <c r="F962" s="1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6.25" customHeight="1" x14ac:dyDescent="0.4">
      <c r="A963" s="1"/>
      <c r="B963" s="1"/>
      <c r="C963" s="1"/>
      <c r="D963" s="1"/>
      <c r="E963" s="1"/>
      <c r="F963" s="1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6.25" customHeight="1" x14ac:dyDescent="0.4">
      <c r="A964" s="1"/>
      <c r="B964" s="1"/>
      <c r="C964" s="1"/>
      <c r="D964" s="1"/>
      <c r="E964" s="1"/>
      <c r="F964" s="1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6.25" customHeight="1" x14ac:dyDescent="0.4">
      <c r="A965" s="1"/>
      <c r="B965" s="1"/>
      <c r="C965" s="1"/>
      <c r="D965" s="1"/>
      <c r="E965" s="1"/>
      <c r="F965" s="1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6.25" customHeight="1" x14ac:dyDescent="0.4">
      <c r="A966" s="1"/>
      <c r="B966" s="1"/>
      <c r="C966" s="1"/>
      <c r="D966" s="1"/>
      <c r="E966" s="1"/>
      <c r="F966" s="1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6.25" customHeight="1" x14ac:dyDescent="0.4">
      <c r="A967" s="1"/>
      <c r="B967" s="1"/>
      <c r="C967" s="1"/>
      <c r="D967" s="1"/>
      <c r="E967" s="1"/>
      <c r="F967" s="1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6.25" customHeight="1" x14ac:dyDescent="0.4">
      <c r="A968" s="1"/>
      <c r="B968" s="1"/>
      <c r="C968" s="1"/>
      <c r="D968" s="1"/>
      <c r="E968" s="1"/>
      <c r="F968" s="1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6.25" customHeight="1" x14ac:dyDescent="0.4">
      <c r="A969" s="1"/>
      <c r="B969" s="1"/>
      <c r="C969" s="1"/>
      <c r="D969" s="1"/>
      <c r="E969" s="1"/>
      <c r="F969" s="1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6.25" customHeight="1" x14ac:dyDescent="0.4">
      <c r="A970" s="1"/>
      <c r="B970" s="1"/>
      <c r="C970" s="1"/>
      <c r="D970" s="1"/>
      <c r="E970" s="1"/>
      <c r="F970" s="1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6.25" customHeight="1" x14ac:dyDescent="0.4">
      <c r="A971" s="1"/>
      <c r="B971" s="1"/>
      <c r="C971" s="1"/>
      <c r="D971" s="1"/>
      <c r="E971" s="1"/>
      <c r="F971" s="1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6.25" customHeight="1" x14ac:dyDescent="0.4">
      <c r="A972" s="1"/>
      <c r="B972" s="1"/>
      <c r="C972" s="1"/>
      <c r="D972" s="1"/>
      <c r="E972" s="1"/>
      <c r="F972" s="1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6.25" customHeight="1" x14ac:dyDescent="0.4">
      <c r="A973" s="1"/>
      <c r="B973" s="1"/>
      <c r="C973" s="1"/>
      <c r="D973" s="1"/>
      <c r="E973" s="1"/>
      <c r="F973" s="1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6.25" customHeight="1" x14ac:dyDescent="0.4">
      <c r="A974" s="1"/>
      <c r="B974" s="1"/>
      <c r="C974" s="1"/>
      <c r="D974" s="1"/>
      <c r="E974" s="1"/>
      <c r="F974" s="1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6.25" customHeight="1" x14ac:dyDescent="0.4">
      <c r="A975" s="1"/>
      <c r="B975" s="1"/>
      <c r="C975" s="1"/>
      <c r="D975" s="1"/>
      <c r="E975" s="1"/>
      <c r="F975" s="1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6.25" customHeight="1" x14ac:dyDescent="0.4">
      <c r="A976" s="1"/>
      <c r="B976" s="1"/>
      <c r="C976" s="1"/>
      <c r="D976" s="1"/>
      <c r="E976" s="1"/>
      <c r="F976" s="1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6.25" customHeight="1" x14ac:dyDescent="0.4">
      <c r="A977" s="1"/>
      <c r="B977" s="1"/>
      <c r="C977" s="1"/>
      <c r="D977" s="1"/>
      <c r="E977" s="1"/>
      <c r="F977" s="1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6.25" customHeight="1" x14ac:dyDescent="0.4">
      <c r="A978" s="1"/>
      <c r="B978" s="1"/>
      <c r="C978" s="1"/>
      <c r="D978" s="1"/>
      <c r="E978" s="1"/>
      <c r="F978" s="1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6.25" customHeight="1" x14ac:dyDescent="0.4">
      <c r="A979" s="1"/>
      <c r="B979" s="1"/>
      <c r="C979" s="1"/>
      <c r="D979" s="1"/>
      <c r="E979" s="1"/>
      <c r="F979" s="1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6.25" customHeight="1" x14ac:dyDescent="0.4">
      <c r="A980" s="1"/>
      <c r="B980" s="1"/>
      <c r="C980" s="1"/>
      <c r="D980" s="1"/>
      <c r="E980" s="1"/>
      <c r="F980" s="1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6.25" customHeight="1" x14ac:dyDescent="0.4">
      <c r="A981" s="1"/>
      <c r="B981" s="1"/>
      <c r="C981" s="1"/>
      <c r="D981" s="1"/>
      <c r="E981" s="1"/>
      <c r="F981" s="1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6.25" customHeight="1" x14ac:dyDescent="0.4">
      <c r="A982" s="1"/>
      <c r="B982" s="1"/>
      <c r="C982" s="1"/>
      <c r="D982" s="1"/>
      <c r="E982" s="1"/>
      <c r="F982" s="1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6.25" customHeight="1" x14ac:dyDescent="0.4">
      <c r="A983" s="1"/>
      <c r="B983" s="1"/>
      <c r="C983" s="1"/>
      <c r="D983" s="1"/>
      <c r="E983" s="1"/>
      <c r="F983" s="1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6.25" customHeight="1" x14ac:dyDescent="0.4">
      <c r="A984" s="1"/>
      <c r="B984" s="1"/>
      <c r="C984" s="1"/>
      <c r="D984" s="1"/>
      <c r="E984" s="1"/>
      <c r="F984" s="1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6.25" customHeight="1" x14ac:dyDescent="0.4">
      <c r="A985" s="1"/>
      <c r="B985" s="1"/>
      <c r="C985" s="1"/>
      <c r="D985" s="1"/>
      <c r="E985" s="1"/>
      <c r="F985" s="1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6.25" customHeight="1" x14ac:dyDescent="0.4">
      <c r="A986" s="1"/>
      <c r="B986" s="1"/>
      <c r="C986" s="1"/>
      <c r="D986" s="1"/>
      <c r="E986" s="1"/>
      <c r="F986" s="1"/>
      <c r="G986" s="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6.25" customHeight="1" x14ac:dyDescent="0.4">
      <c r="A987" s="1"/>
      <c r="B987" s="1"/>
      <c r="C987" s="1"/>
      <c r="D987" s="1"/>
      <c r="E987" s="1"/>
      <c r="F987" s="1"/>
      <c r="G987" s="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6.25" customHeight="1" x14ac:dyDescent="0.4">
      <c r="A988" s="1"/>
      <c r="B988" s="1"/>
      <c r="C988" s="1"/>
      <c r="D988" s="1"/>
      <c r="E988" s="1"/>
      <c r="F988" s="1"/>
      <c r="G988" s="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6.25" customHeight="1" x14ac:dyDescent="0.4">
      <c r="A989" s="1"/>
      <c r="B989" s="1"/>
      <c r="C989" s="1"/>
      <c r="D989" s="1"/>
      <c r="E989" s="1"/>
      <c r="F989" s="1"/>
      <c r="G989" s="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6.25" customHeight="1" x14ac:dyDescent="0.4">
      <c r="A990" s="1"/>
      <c r="B990" s="1"/>
      <c r="C990" s="1"/>
      <c r="D990" s="1"/>
      <c r="E990" s="1"/>
      <c r="F990" s="1"/>
      <c r="G990" s="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6.25" customHeight="1" x14ac:dyDescent="0.4">
      <c r="A991" s="1"/>
      <c r="B991" s="1"/>
      <c r="C991" s="1"/>
      <c r="D991" s="1"/>
      <c r="E991" s="1"/>
      <c r="F991" s="1"/>
      <c r="G991" s="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6.25" customHeight="1" x14ac:dyDescent="0.4">
      <c r="A992" s="1"/>
      <c r="B992" s="1"/>
      <c r="C992" s="1"/>
      <c r="D992" s="1"/>
      <c r="E992" s="1"/>
      <c r="F992" s="1"/>
      <c r="G992" s="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6.25" customHeight="1" x14ac:dyDescent="0.4">
      <c r="A993" s="1"/>
      <c r="B993" s="1"/>
      <c r="C993" s="1"/>
      <c r="D993" s="1"/>
      <c r="E993" s="1"/>
      <c r="F993" s="1"/>
      <c r="G993" s="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6.25" customHeight="1" x14ac:dyDescent="0.4">
      <c r="A994" s="1"/>
      <c r="B994" s="1"/>
      <c r="C994" s="1"/>
      <c r="D994" s="1"/>
      <c r="E994" s="1"/>
      <c r="F994" s="1"/>
      <c r="G994" s="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6.25" customHeight="1" x14ac:dyDescent="0.4">
      <c r="A995" s="1"/>
      <c r="B995" s="1"/>
      <c r="C995" s="1"/>
      <c r="D995" s="1"/>
      <c r="E995" s="1"/>
      <c r="F995" s="1"/>
      <c r="G995" s="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6.25" customHeight="1" x14ac:dyDescent="0.4">
      <c r="A996" s="1"/>
      <c r="B996" s="1"/>
      <c r="C996" s="1"/>
      <c r="D996" s="1"/>
      <c r="E996" s="1"/>
      <c r="F996" s="1"/>
      <c r="G996" s="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6.25" customHeight="1" x14ac:dyDescent="0.4">
      <c r="A997" s="1"/>
      <c r="B997" s="1"/>
      <c r="C997" s="1"/>
      <c r="D997" s="1"/>
      <c r="E997" s="1"/>
      <c r="F997" s="1"/>
      <c r="G997" s="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6.25" customHeight="1" x14ac:dyDescent="0.4">
      <c r="A998" s="1"/>
      <c r="B998" s="1"/>
      <c r="C998" s="1"/>
      <c r="D998" s="1"/>
      <c r="E998" s="1"/>
      <c r="F998" s="1"/>
      <c r="G998" s="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6.25" customHeight="1" x14ac:dyDescent="0.4">
      <c r="A999" s="1"/>
      <c r="B999" s="1"/>
      <c r="C999" s="1"/>
      <c r="D999" s="1"/>
      <c r="E999" s="1"/>
      <c r="F999" s="1"/>
      <c r="G999" s="1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6.25" customHeight="1" x14ac:dyDescent="0.4">
      <c r="A1000" s="1"/>
      <c r="B1000" s="1"/>
      <c r="C1000" s="1"/>
      <c r="D1000" s="1"/>
      <c r="E1000" s="1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B1:D1"/>
    <mergeCell ref="E1:G1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A0871-8299-47E2-8FDE-429BF189BF4C}">
  <dimension ref="A1:AC1000"/>
  <sheetViews>
    <sheetView tabSelected="1" topLeftCell="A34" zoomScale="85" zoomScaleNormal="85" workbookViewId="0">
      <selection activeCell="E2" sqref="E2"/>
    </sheetView>
  </sheetViews>
  <sheetFormatPr defaultColWidth="12.625" defaultRowHeight="15" customHeight="1" x14ac:dyDescent="0.2"/>
  <cols>
    <col min="1" max="1" width="4.75" customWidth="1"/>
    <col min="2" max="2" width="5" customWidth="1"/>
    <col min="3" max="3" width="3.25" customWidth="1"/>
    <col min="4" max="4" width="5.875" customWidth="1"/>
    <col min="5" max="5" width="5" customWidth="1"/>
    <col min="6" max="6" width="3.25" customWidth="1"/>
    <col min="7" max="7" width="5.875" customWidth="1"/>
    <col min="8" max="8" width="5" customWidth="1"/>
    <col min="9" max="9" width="3.25" customWidth="1"/>
    <col min="10" max="10" width="5.875" customWidth="1"/>
    <col min="11" max="29" width="7.625" customWidth="1"/>
  </cols>
  <sheetData>
    <row r="1" spans="1:29" ht="156.75" customHeight="1" x14ac:dyDescent="0.4">
      <c r="A1" s="1"/>
      <c r="B1" s="38" t="s">
        <v>32</v>
      </c>
      <c r="C1" s="39"/>
      <c r="D1" s="39"/>
      <c r="E1" s="38" t="s">
        <v>33</v>
      </c>
      <c r="F1" s="39"/>
      <c r="G1" s="39"/>
      <c r="H1" s="38" t="s">
        <v>31</v>
      </c>
      <c r="I1" s="39"/>
      <c r="J1" s="3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6.25" customHeight="1" x14ac:dyDescent="0.4">
      <c r="A2" s="1" t="s">
        <v>2</v>
      </c>
      <c r="B2" s="1" t="s">
        <v>3</v>
      </c>
      <c r="C2" s="1" t="s">
        <v>4</v>
      </c>
      <c r="D2" s="1" t="s">
        <v>5</v>
      </c>
      <c r="E2" s="1" t="s">
        <v>3</v>
      </c>
      <c r="F2" s="1" t="s">
        <v>4</v>
      </c>
      <c r="G2" s="1" t="s">
        <v>5</v>
      </c>
      <c r="H2" s="1" t="s">
        <v>3</v>
      </c>
      <c r="I2" s="1" t="s">
        <v>4</v>
      </c>
      <c r="J2" s="1" t="s">
        <v>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6.25" customHeight="1" x14ac:dyDescent="0.4">
      <c r="A3" s="1">
        <v>10</v>
      </c>
      <c r="B3" s="1">
        <v>241</v>
      </c>
      <c r="C3" s="1">
        <f t="shared" ref="C3:C83" si="0">B3/93.4</f>
        <v>2.5802997858672376</v>
      </c>
      <c r="D3" s="1">
        <f>B3/0.203</f>
        <v>1187.192118226601</v>
      </c>
      <c r="E3" s="1">
        <v>250</v>
      </c>
      <c r="F3" s="1">
        <f t="shared" ref="F3:F83" si="1">E3/80</f>
        <v>3.125</v>
      </c>
      <c r="G3" s="1">
        <f>E3/0.188</f>
        <v>1329.7872340425531</v>
      </c>
      <c r="H3" s="1">
        <v>250</v>
      </c>
      <c r="I3" s="1">
        <f t="shared" ref="I3:I83" si="2">H3/102</f>
        <v>2.4509803921568629</v>
      </c>
      <c r="J3" s="1">
        <f>H3/0.196</f>
        <v>1275.5102040816325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6.25" customHeight="1" x14ac:dyDescent="0.4">
      <c r="A4" s="1">
        <v>11</v>
      </c>
      <c r="B4" s="1">
        <v>241</v>
      </c>
      <c r="C4" s="1">
        <f t="shared" si="0"/>
        <v>2.5802997858672376</v>
      </c>
      <c r="D4" s="1">
        <f t="shared" ref="D4:D67" si="3">B4/0.203</f>
        <v>1187.192118226601</v>
      </c>
      <c r="E4" s="1">
        <v>250</v>
      </c>
      <c r="F4" s="1">
        <f t="shared" si="1"/>
        <v>3.125</v>
      </c>
      <c r="G4" s="1">
        <f t="shared" ref="G4:G67" si="4">E4/0.188</f>
        <v>1329.7872340425531</v>
      </c>
      <c r="H4" s="1">
        <v>250</v>
      </c>
      <c r="I4" s="1">
        <f t="shared" si="2"/>
        <v>2.4509803921568629</v>
      </c>
      <c r="J4" s="1">
        <f t="shared" ref="J4:J67" si="5">H4/0.196</f>
        <v>1275.5102040816325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6.25" customHeight="1" x14ac:dyDescent="0.4">
      <c r="A5" s="1">
        <v>12</v>
      </c>
      <c r="B5" s="1">
        <v>241</v>
      </c>
      <c r="C5" s="1">
        <f t="shared" si="0"/>
        <v>2.5802997858672376</v>
      </c>
      <c r="D5" s="1">
        <f t="shared" si="3"/>
        <v>1187.192118226601</v>
      </c>
      <c r="E5" s="1">
        <v>250</v>
      </c>
      <c r="F5" s="1">
        <f t="shared" si="1"/>
        <v>3.125</v>
      </c>
      <c r="G5" s="1">
        <f t="shared" si="4"/>
        <v>1329.7872340425531</v>
      </c>
      <c r="H5" s="1">
        <v>250</v>
      </c>
      <c r="I5" s="1">
        <f t="shared" si="2"/>
        <v>2.4509803921568629</v>
      </c>
      <c r="J5" s="1">
        <f t="shared" si="5"/>
        <v>1275.5102040816325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6.25" customHeight="1" x14ac:dyDescent="0.4">
      <c r="A6" s="1">
        <v>13</v>
      </c>
      <c r="B6" s="1">
        <v>252</v>
      </c>
      <c r="C6" s="1">
        <f t="shared" si="0"/>
        <v>2.6980728051391862</v>
      </c>
      <c r="D6" s="1">
        <f t="shared" si="3"/>
        <v>1241.3793103448274</v>
      </c>
      <c r="E6" s="1">
        <v>250</v>
      </c>
      <c r="F6" s="1">
        <f t="shared" si="1"/>
        <v>3.125</v>
      </c>
      <c r="G6" s="1">
        <f t="shared" si="4"/>
        <v>1329.7872340425531</v>
      </c>
      <c r="H6" s="1">
        <v>250</v>
      </c>
      <c r="I6" s="1">
        <f t="shared" si="2"/>
        <v>2.4509803921568629</v>
      </c>
      <c r="J6" s="1">
        <f t="shared" si="5"/>
        <v>1275.5102040816325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6.25" customHeight="1" x14ac:dyDescent="0.4">
      <c r="A7" s="1">
        <v>14</v>
      </c>
      <c r="B7" s="1">
        <v>253</v>
      </c>
      <c r="C7" s="1">
        <f t="shared" si="0"/>
        <v>2.708779443254818</v>
      </c>
      <c r="D7" s="1">
        <f t="shared" si="3"/>
        <v>1246.3054187192117</v>
      </c>
      <c r="E7" s="1">
        <v>250</v>
      </c>
      <c r="F7" s="1">
        <f t="shared" si="1"/>
        <v>3.125</v>
      </c>
      <c r="G7" s="1">
        <f t="shared" si="4"/>
        <v>1329.7872340425531</v>
      </c>
      <c r="H7" s="1">
        <v>250</v>
      </c>
      <c r="I7" s="1">
        <f t="shared" si="2"/>
        <v>2.4509803921568629</v>
      </c>
      <c r="J7" s="1">
        <f t="shared" si="5"/>
        <v>1275.5102040816325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6.25" customHeight="1" x14ac:dyDescent="0.4">
      <c r="A8" s="1">
        <v>15</v>
      </c>
      <c r="B8" s="1">
        <v>255</v>
      </c>
      <c r="C8" s="1">
        <f t="shared" si="0"/>
        <v>2.7301927194860811</v>
      </c>
      <c r="D8" s="1">
        <f t="shared" si="3"/>
        <v>1256.1576354679803</v>
      </c>
      <c r="E8" s="1">
        <v>250</v>
      </c>
      <c r="F8" s="1">
        <f t="shared" si="1"/>
        <v>3.125</v>
      </c>
      <c r="G8" s="1">
        <f t="shared" si="4"/>
        <v>1329.7872340425531</v>
      </c>
      <c r="H8" s="1">
        <v>250</v>
      </c>
      <c r="I8" s="1">
        <f t="shared" si="2"/>
        <v>2.4509803921568629</v>
      </c>
      <c r="J8" s="1">
        <f t="shared" si="5"/>
        <v>1275.5102040816325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6.25" customHeight="1" x14ac:dyDescent="0.4">
      <c r="A9" s="1">
        <v>16</v>
      </c>
      <c r="B9" s="1">
        <v>257</v>
      </c>
      <c r="C9" s="1">
        <f t="shared" si="0"/>
        <v>2.7516059957173447</v>
      </c>
      <c r="D9" s="1">
        <f t="shared" si="3"/>
        <v>1266.0098522167486</v>
      </c>
      <c r="E9" s="1">
        <v>250</v>
      </c>
      <c r="F9" s="1">
        <f t="shared" si="1"/>
        <v>3.125</v>
      </c>
      <c r="G9" s="1">
        <f t="shared" si="4"/>
        <v>1329.7872340425531</v>
      </c>
      <c r="H9" s="1">
        <v>250</v>
      </c>
      <c r="I9" s="1">
        <f t="shared" si="2"/>
        <v>2.4509803921568629</v>
      </c>
      <c r="J9" s="1">
        <f t="shared" si="5"/>
        <v>1275.5102040816325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6.25" customHeight="1" x14ac:dyDescent="0.4">
      <c r="A10" s="1">
        <v>17</v>
      </c>
      <c r="B10" s="1">
        <v>257</v>
      </c>
      <c r="C10" s="1">
        <f t="shared" si="0"/>
        <v>2.7516059957173447</v>
      </c>
      <c r="D10" s="1">
        <f t="shared" si="3"/>
        <v>1266.0098522167486</v>
      </c>
      <c r="E10" s="1">
        <v>250</v>
      </c>
      <c r="F10" s="1">
        <f t="shared" si="1"/>
        <v>3.125</v>
      </c>
      <c r="G10" s="1">
        <f t="shared" si="4"/>
        <v>1329.7872340425531</v>
      </c>
      <c r="H10" s="1">
        <v>250</v>
      </c>
      <c r="I10" s="1">
        <f t="shared" si="2"/>
        <v>2.4509803921568629</v>
      </c>
      <c r="J10" s="1">
        <f t="shared" si="5"/>
        <v>1275.5102040816325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6.25" customHeight="1" x14ac:dyDescent="0.4">
      <c r="A11" s="1">
        <v>18</v>
      </c>
      <c r="B11" s="1">
        <v>258</v>
      </c>
      <c r="C11" s="1">
        <f t="shared" si="0"/>
        <v>2.7623126338329764</v>
      </c>
      <c r="D11" s="1">
        <f t="shared" si="3"/>
        <v>1270.9359605911329</v>
      </c>
      <c r="E11" s="1">
        <v>250</v>
      </c>
      <c r="F11" s="1">
        <f t="shared" si="1"/>
        <v>3.125</v>
      </c>
      <c r="G11" s="1">
        <f t="shared" si="4"/>
        <v>1329.7872340425531</v>
      </c>
      <c r="H11" s="1">
        <v>250</v>
      </c>
      <c r="I11" s="1">
        <f t="shared" si="2"/>
        <v>2.4509803921568629</v>
      </c>
      <c r="J11" s="1">
        <f t="shared" si="5"/>
        <v>1275.5102040816325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6.25" customHeight="1" x14ac:dyDescent="0.4">
      <c r="A12" s="1">
        <v>19</v>
      </c>
      <c r="B12" s="1">
        <v>259</v>
      </c>
      <c r="C12" s="1">
        <f t="shared" si="0"/>
        <v>2.7730192719486078</v>
      </c>
      <c r="D12" s="1">
        <f t="shared" si="3"/>
        <v>1275.8620689655172</v>
      </c>
      <c r="E12" s="1">
        <v>250</v>
      </c>
      <c r="F12" s="1">
        <f t="shared" si="1"/>
        <v>3.125</v>
      </c>
      <c r="G12" s="1">
        <f t="shared" si="4"/>
        <v>1329.7872340425531</v>
      </c>
      <c r="H12" s="1">
        <v>250</v>
      </c>
      <c r="I12" s="1">
        <f t="shared" si="2"/>
        <v>2.4509803921568629</v>
      </c>
      <c r="J12" s="1">
        <f t="shared" si="5"/>
        <v>1275.5102040816325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6.25" customHeight="1" x14ac:dyDescent="0.4">
      <c r="A13" s="1">
        <v>20</v>
      </c>
      <c r="B13" s="1">
        <v>260</v>
      </c>
      <c r="C13" s="1">
        <f t="shared" si="0"/>
        <v>2.7837259100642395</v>
      </c>
      <c r="D13" s="1">
        <f t="shared" si="3"/>
        <v>1280.7881773399015</v>
      </c>
      <c r="E13" s="1">
        <v>250</v>
      </c>
      <c r="F13" s="1">
        <f t="shared" si="1"/>
        <v>3.125</v>
      </c>
      <c r="G13" s="1">
        <f t="shared" si="4"/>
        <v>1329.7872340425531</v>
      </c>
      <c r="H13" s="1">
        <v>250</v>
      </c>
      <c r="I13" s="1">
        <f t="shared" si="2"/>
        <v>2.4509803921568629</v>
      </c>
      <c r="J13" s="1">
        <f t="shared" si="5"/>
        <v>1275.5102040816325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6.25" customHeight="1" x14ac:dyDescent="0.4">
      <c r="A14" s="1">
        <v>21</v>
      </c>
      <c r="B14" s="1">
        <v>260</v>
      </c>
      <c r="C14" s="1">
        <f t="shared" si="0"/>
        <v>2.7837259100642395</v>
      </c>
      <c r="D14" s="1">
        <f t="shared" si="3"/>
        <v>1280.7881773399015</v>
      </c>
      <c r="E14" s="1">
        <v>249</v>
      </c>
      <c r="F14" s="1">
        <f t="shared" si="1"/>
        <v>3.1124999999999998</v>
      </c>
      <c r="G14" s="1">
        <f t="shared" si="4"/>
        <v>1324.4680851063829</v>
      </c>
      <c r="H14" s="1">
        <v>250</v>
      </c>
      <c r="I14" s="1">
        <f t="shared" si="2"/>
        <v>2.4509803921568629</v>
      </c>
      <c r="J14" s="1">
        <f t="shared" si="5"/>
        <v>1275.5102040816325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6.25" customHeight="1" x14ac:dyDescent="0.4">
      <c r="A15" s="1">
        <v>22</v>
      </c>
      <c r="B15" s="1">
        <v>261</v>
      </c>
      <c r="C15" s="1">
        <f t="shared" si="0"/>
        <v>2.7944325481798713</v>
      </c>
      <c r="D15" s="1">
        <f t="shared" si="3"/>
        <v>1285.7142857142856</v>
      </c>
      <c r="E15" s="1">
        <v>247</v>
      </c>
      <c r="F15" s="1">
        <f t="shared" si="1"/>
        <v>3.0874999999999999</v>
      </c>
      <c r="G15" s="1">
        <f t="shared" si="4"/>
        <v>1313.8297872340424</v>
      </c>
      <c r="H15" s="1">
        <v>250</v>
      </c>
      <c r="I15" s="1">
        <f t="shared" si="2"/>
        <v>2.4509803921568629</v>
      </c>
      <c r="J15" s="1">
        <f t="shared" si="5"/>
        <v>1275.5102040816325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6.25" customHeight="1" x14ac:dyDescent="0.4">
      <c r="A16" s="1">
        <v>23</v>
      </c>
      <c r="B16" s="1">
        <v>262</v>
      </c>
      <c r="C16" s="1">
        <f t="shared" si="0"/>
        <v>2.8051391862955031</v>
      </c>
      <c r="D16" s="1">
        <f t="shared" si="3"/>
        <v>1290.6403940886698</v>
      </c>
      <c r="E16" s="1">
        <v>246</v>
      </c>
      <c r="F16" s="1">
        <f t="shared" si="1"/>
        <v>3.0750000000000002</v>
      </c>
      <c r="G16" s="1">
        <f t="shared" si="4"/>
        <v>1308.5106382978724</v>
      </c>
      <c r="H16" s="1">
        <v>250</v>
      </c>
      <c r="I16" s="1">
        <f t="shared" si="2"/>
        <v>2.4509803921568629</v>
      </c>
      <c r="J16" s="1">
        <f t="shared" si="5"/>
        <v>1275.5102040816325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6.25" customHeight="1" x14ac:dyDescent="0.4">
      <c r="A17" s="1">
        <v>24</v>
      </c>
      <c r="B17" s="1">
        <v>262</v>
      </c>
      <c r="C17" s="1">
        <f t="shared" si="0"/>
        <v>2.8051391862955031</v>
      </c>
      <c r="D17" s="1">
        <f t="shared" si="3"/>
        <v>1290.6403940886698</v>
      </c>
      <c r="E17" s="1">
        <v>243</v>
      </c>
      <c r="F17" s="1">
        <f t="shared" si="1"/>
        <v>3.0375000000000001</v>
      </c>
      <c r="G17" s="1">
        <f t="shared" si="4"/>
        <v>1292.5531914893618</v>
      </c>
      <c r="H17" s="1">
        <v>250</v>
      </c>
      <c r="I17" s="1">
        <f t="shared" si="2"/>
        <v>2.4509803921568629</v>
      </c>
      <c r="J17" s="1">
        <f t="shared" si="5"/>
        <v>1275.5102040816325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6.25" customHeight="1" x14ac:dyDescent="0.4">
      <c r="A18" s="1">
        <v>25</v>
      </c>
      <c r="B18" s="1">
        <v>262</v>
      </c>
      <c r="C18" s="1">
        <f t="shared" si="0"/>
        <v>2.8051391862955031</v>
      </c>
      <c r="D18" s="1">
        <f t="shared" si="3"/>
        <v>1290.6403940886698</v>
      </c>
      <c r="E18" s="1">
        <v>238</v>
      </c>
      <c r="F18" s="1">
        <f t="shared" si="1"/>
        <v>2.9750000000000001</v>
      </c>
      <c r="G18" s="1">
        <f t="shared" si="4"/>
        <v>1265.9574468085107</v>
      </c>
      <c r="H18" s="1">
        <v>250</v>
      </c>
      <c r="I18" s="1">
        <f t="shared" si="2"/>
        <v>2.4509803921568629</v>
      </c>
      <c r="J18" s="1">
        <f t="shared" si="5"/>
        <v>1275.5102040816325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6.25" customHeight="1" x14ac:dyDescent="0.4">
      <c r="A19" s="1">
        <v>26</v>
      </c>
      <c r="B19" s="1">
        <v>263</v>
      </c>
      <c r="C19" s="1">
        <f t="shared" si="0"/>
        <v>2.8158458244111348</v>
      </c>
      <c r="D19" s="1">
        <f t="shared" si="3"/>
        <v>1295.5665024630541</v>
      </c>
      <c r="E19" s="1">
        <v>236</v>
      </c>
      <c r="F19" s="1">
        <f t="shared" si="1"/>
        <v>2.95</v>
      </c>
      <c r="G19" s="1">
        <f t="shared" si="4"/>
        <v>1255.3191489361702</v>
      </c>
      <c r="H19" s="1">
        <v>250</v>
      </c>
      <c r="I19" s="1">
        <f t="shared" si="2"/>
        <v>2.4509803921568629</v>
      </c>
      <c r="J19" s="1">
        <f t="shared" si="5"/>
        <v>1275.5102040816325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6.25" customHeight="1" x14ac:dyDescent="0.4">
      <c r="A20" s="1">
        <v>27</v>
      </c>
      <c r="B20" s="1">
        <v>263</v>
      </c>
      <c r="C20" s="1">
        <f t="shared" si="0"/>
        <v>2.8158458244111348</v>
      </c>
      <c r="D20" s="1">
        <f t="shared" si="3"/>
        <v>1295.5665024630541</v>
      </c>
      <c r="E20" s="1">
        <v>233</v>
      </c>
      <c r="F20" s="1">
        <f t="shared" si="1"/>
        <v>2.9125000000000001</v>
      </c>
      <c r="G20" s="1">
        <f t="shared" si="4"/>
        <v>1239.3617021276596</v>
      </c>
      <c r="H20" s="1">
        <v>250</v>
      </c>
      <c r="I20" s="1">
        <f t="shared" si="2"/>
        <v>2.4509803921568629</v>
      </c>
      <c r="J20" s="1">
        <f t="shared" si="5"/>
        <v>1275.5102040816325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6.25" customHeight="1" x14ac:dyDescent="0.4">
      <c r="A21" s="1">
        <v>28</v>
      </c>
      <c r="B21" s="1">
        <v>263</v>
      </c>
      <c r="C21" s="1">
        <f t="shared" si="0"/>
        <v>2.8158458244111348</v>
      </c>
      <c r="D21" s="1">
        <f t="shared" si="3"/>
        <v>1295.5665024630541</v>
      </c>
      <c r="E21" s="1">
        <v>230</v>
      </c>
      <c r="F21" s="1">
        <f t="shared" si="1"/>
        <v>2.875</v>
      </c>
      <c r="G21" s="1">
        <f t="shared" si="4"/>
        <v>1223.4042553191489</v>
      </c>
      <c r="H21" s="1">
        <v>250</v>
      </c>
      <c r="I21" s="1">
        <f t="shared" si="2"/>
        <v>2.4509803921568629</v>
      </c>
      <c r="J21" s="1">
        <f t="shared" si="5"/>
        <v>1275.5102040816325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6.25" customHeight="1" x14ac:dyDescent="0.4">
      <c r="A22" s="1">
        <v>29</v>
      </c>
      <c r="B22" s="1">
        <v>264</v>
      </c>
      <c r="C22" s="1">
        <f t="shared" si="0"/>
        <v>2.8265524625267666</v>
      </c>
      <c r="D22" s="1">
        <f t="shared" si="3"/>
        <v>1300.4926108374384</v>
      </c>
      <c r="E22" s="1">
        <v>226</v>
      </c>
      <c r="F22" s="1">
        <f t="shared" si="1"/>
        <v>2.8250000000000002</v>
      </c>
      <c r="G22" s="1">
        <f t="shared" si="4"/>
        <v>1202.127659574468</v>
      </c>
      <c r="H22" s="1">
        <v>250</v>
      </c>
      <c r="I22" s="1">
        <f t="shared" si="2"/>
        <v>2.4509803921568629</v>
      </c>
      <c r="J22" s="1">
        <f t="shared" si="5"/>
        <v>1275.5102040816325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6.25" customHeight="1" x14ac:dyDescent="0.4">
      <c r="A23" s="1">
        <v>30</v>
      </c>
      <c r="B23" s="1">
        <v>264</v>
      </c>
      <c r="C23" s="1">
        <f t="shared" si="0"/>
        <v>2.8265524625267666</v>
      </c>
      <c r="D23" s="1">
        <f t="shared" si="3"/>
        <v>1300.4926108374384</v>
      </c>
      <c r="E23" s="1">
        <v>223</v>
      </c>
      <c r="F23" s="1">
        <f t="shared" si="1"/>
        <v>2.7875000000000001</v>
      </c>
      <c r="G23" s="1">
        <f t="shared" si="4"/>
        <v>1186.1702127659573</v>
      </c>
      <c r="H23" s="1">
        <v>250</v>
      </c>
      <c r="I23" s="1">
        <f t="shared" si="2"/>
        <v>2.4509803921568629</v>
      </c>
      <c r="J23" s="1">
        <f t="shared" si="5"/>
        <v>1275.5102040816325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6.25" customHeight="1" x14ac:dyDescent="0.4">
      <c r="A24" s="1">
        <v>31</v>
      </c>
      <c r="B24" s="1">
        <v>238</v>
      </c>
      <c r="C24" s="1">
        <f t="shared" si="0"/>
        <v>2.5481798715203423</v>
      </c>
      <c r="D24" s="1">
        <f t="shared" si="3"/>
        <v>1172.4137931034481</v>
      </c>
      <c r="E24" s="1">
        <v>218</v>
      </c>
      <c r="F24" s="1">
        <f t="shared" si="1"/>
        <v>2.7250000000000001</v>
      </c>
      <c r="G24" s="1">
        <f t="shared" si="4"/>
        <v>1159.5744680851064</v>
      </c>
      <c r="H24" s="1">
        <v>250</v>
      </c>
      <c r="I24" s="1">
        <f t="shared" si="2"/>
        <v>2.4509803921568629</v>
      </c>
      <c r="J24" s="1">
        <f t="shared" si="5"/>
        <v>1275.5102040816325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6.25" customHeight="1" x14ac:dyDescent="0.4">
      <c r="A25" s="1">
        <v>32</v>
      </c>
      <c r="B25" s="1">
        <v>244</v>
      </c>
      <c r="C25" s="1">
        <f t="shared" si="0"/>
        <v>2.6124197002141325</v>
      </c>
      <c r="D25" s="1">
        <f t="shared" si="3"/>
        <v>1201.9704433497536</v>
      </c>
      <c r="E25" s="1">
        <v>214</v>
      </c>
      <c r="F25" s="1">
        <f t="shared" si="1"/>
        <v>2.6749999999999998</v>
      </c>
      <c r="G25" s="1">
        <f t="shared" si="4"/>
        <v>1138.2978723404256</v>
      </c>
      <c r="H25" s="1">
        <v>250</v>
      </c>
      <c r="I25" s="1">
        <f t="shared" si="2"/>
        <v>2.4509803921568629</v>
      </c>
      <c r="J25" s="1">
        <f t="shared" si="5"/>
        <v>1275.5102040816325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6.25" customHeight="1" x14ac:dyDescent="0.4">
      <c r="A26" s="1">
        <v>33</v>
      </c>
      <c r="B26" s="1">
        <v>245</v>
      </c>
      <c r="C26" s="1">
        <f t="shared" si="0"/>
        <v>2.6231263383297643</v>
      </c>
      <c r="D26" s="1">
        <f t="shared" si="3"/>
        <v>1206.8965517241379</v>
      </c>
      <c r="E26" s="1">
        <v>211</v>
      </c>
      <c r="F26" s="1">
        <f t="shared" si="1"/>
        <v>2.6375000000000002</v>
      </c>
      <c r="G26" s="1">
        <f t="shared" si="4"/>
        <v>1122.3404255319149</v>
      </c>
      <c r="H26" s="1">
        <v>250</v>
      </c>
      <c r="I26" s="1">
        <f t="shared" si="2"/>
        <v>2.4509803921568629</v>
      </c>
      <c r="J26" s="1">
        <f t="shared" si="5"/>
        <v>1275.5102040816325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6.25" customHeight="1" x14ac:dyDescent="0.4">
      <c r="A27" s="1">
        <v>34</v>
      </c>
      <c r="B27" s="1">
        <v>244</v>
      </c>
      <c r="C27" s="1">
        <f t="shared" si="0"/>
        <v>2.6124197002141325</v>
      </c>
      <c r="D27" s="1">
        <f t="shared" si="3"/>
        <v>1201.9704433497536</v>
      </c>
      <c r="E27" s="1">
        <v>207</v>
      </c>
      <c r="F27" s="1">
        <f t="shared" si="1"/>
        <v>2.5874999999999999</v>
      </c>
      <c r="G27" s="1">
        <f t="shared" si="4"/>
        <v>1101.063829787234</v>
      </c>
      <c r="H27" s="1">
        <v>249</v>
      </c>
      <c r="I27" s="1">
        <f t="shared" si="2"/>
        <v>2.4411764705882355</v>
      </c>
      <c r="J27" s="1">
        <f t="shared" si="5"/>
        <v>1270.408163265306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6.25" customHeight="1" x14ac:dyDescent="0.4">
      <c r="A28" s="1">
        <v>35</v>
      </c>
      <c r="B28" s="1">
        <v>245</v>
      </c>
      <c r="C28" s="1">
        <f t="shared" si="0"/>
        <v>2.6231263383297643</v>
      </c>
      <c r="D28" s="1">
        <f t="shared" si="3"/>
        <v>1206.8965517241379</v>
      </c>
      <c r="E28" s="1">
        <v>203</v>
      </c>
      <c r="F28" s="1">
        <f t="shared" si="1"/>
        <v>2.5375000000000001</v>
      </c>
      <c r="G28" s="1">
        <f t="shared" si="4"/>
        <v>1079.7872340425531</v>
      </c>
      <c r="H28" s="1">
        <v>248</v>
      </c>
      <c r="I28" s="1">
        <f t="shared" si="2"/>
        <v>2.4313725490196076</v>
      </c>
      <c r="J28" s="1">
        <f t="shared" si="5"/>
        <v>1265.3061224489795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6.25" customHeight="1" x14ac:dyDescent="0.4">
      <c r="A29" s="1">
        <v>36</v>
      </c>
      <c r="B29" s="1">
        <v>245</v>
      </c>
      <c r="C29" s="1">
        <f t="shared" si="0"/>
        <v>2.6231263383297643</v>
      </c>
      <c r="D29" s="1">
        <f t="shared" si="3"/>
        <v>1206.8965517241379</v>
      </c>
      <c r="E29" s="1">
        <v>198</v>
      </c>
      <c r="F29" s="1">
        <f t="shared" si="1"/>
        <v>2.4750000000000001</v>
      </c>
      <c r="G29" s="1">
        <f t="shared" si="4"/>
        <v>1053.1914893617022</v>
      </c>
      <c r="H29" s="1">
        <v>238</v>
      </c>
      <c r="I29" s="1">
        <f t="shared" si="2"/>
        <v>2.3333333333333335</v>
      </c>
      <c r="J29" s="1">
        <f t="shared" si="5"/>
        <v>1214.2857142857142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6.25" customHeight="1" x14ac:dyDescent="0.4">
      <c r="A30" s="1">
        <v>37</v>
      </c>
      <c r="B30" s="1">
        <v>245</v>
      </c>
      <c r="C30" s="1">
        <f t="shared" si="0"/>
        <v>2.6231263383297643</v>
      </c>
      <c r="D30" s="1">
        <f t="shared" si="3"/>
        <v>1206.8965517241379</v>
      </c>
      <c r="E30" s="1">
        <v>195</v>
      </c>
      <c r="F30" s="1">
        <f t="shared" si="1"/>
        <v>2.4375</v>
      </c>
      <c r="G30" s="1">
        <f t="shared" si="4"/>
        <v>1037.2340425531916</v>
      </c>
      <c r="H30" s="1">
        <v>230</v>
      </c>
      <c r="I30" s="1">
        <f t="shared" si="2"/>
        <v>2.2549019607843137</v>
      </c>
      <c r="J30" s="1">
        <f t="shared" si="5"/>
        <v>1173.4693877551019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6.25" customHeight="1" x14ac:dyDescent="0.4">
      <c r="A31" s="1">
        <v>38</v>
      </c>
      <c r="B31" s="1">
        <v>246</v>
      </c>
      <c r="C31" s="1">
        <f t="shared" si="0"/>
        <v>2.633832976445396</v>
      </c>
      <c r="D31" s="1">
        <f t="shared" si="3"/>
        <v>1211.8226600985222</v>
      </c>
      <c r="E31" s="1">
        <v>192</v>
      </c>
      <c r="F31" s="1">
        <f t="shared" si="1"/>
        <v>2.4</v>
      </c>
      <c r="G31" s="1">
        <f t="shared" si="4"/>
        <v>1021.2765957446809</v>
      </c>
      <c r="H31" s="1">
        <v>220</v>
      </c>
      <c r="I31" s="1">
        <f t="shared" si="2"/>
        <v>2.1568627450980391</v>
      </c>
      <c r="J31" s="1">
        <f t="shared" si="5"/>
        <v>1122.4489795918366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6.25" customHeight="1" x14ac:dyDescent="0.4">
      <c r="A32" s="1">
        <v>39</v>
      </c>
      <c r="B32" s="1">
        <v>246</v>
      </c>
      <c r="C32" s="1">
        <f t="shared" si="0"/>
        <v>2.633832976445396</v>
      </c>
      <c r="D32" s="1">
        <f t="shared" si="3"/>
        <v>1211.8226600985222</v>
      </c>
      <c r="E32" s="1">
        <v>186</v>
      </c>
      <c r="F32" s="1">
        <f t="shared" si="1"/>
        <v>2.3250000000000002</v>
      </c>
      <c r="G32" s="1">
        <f t="shared" si="4"/>
        <v>989.36170212765956</v>
      </c>
      <c r="H32" s="1">
        <v>216</v>
      </c>
      <c r="I32" s="1">
        <f t="shared" si="2"/>
        <v>2.1176470588235294</v>
      </c>
      <c r="J32" s="1">
        <f t="shared" si="5"/>
        <v>1102.0408163265306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6.25" customHeight="1" x14ac:dyDescent="0.4">
      <c r="A33" s="1">
        <v>40</v>
      </c>
      <c r="B33" s="1">
        <v>246</v>
      </c>
      <c r="C33" s="1">
        <f t="shared" si="0"/>
        <v>2.633832976445396</v>
      </c>
      <c r="D33" s="1">
        <f t="shared" si="3"/>
        <v>1211.8226600985222</v>
      </c>
      <c r="E33" s="1">
        <v>183</v>
      </c>
      <c r="F33" s="1">
        <f t="shared" si="1"/>
        <v>2.2875000000000001</v>
      </c>
      <c r="G33" s="1">
        <f t="shared" si="4"/>
        <v>973.40425531914889</v>
      </c>
      <c r="H33" s="1">
        <v>210</v>
      </c>
      <c r="I33" s="1">
        <f t="shared" si="2"/>
        <v>2.0588235294117645</v>
      </c>
      <c r="J33" s="1">
        <f t="shared" si="5"/>
        <v>1071.4285714285713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6.25" customHeight="1" x14ac:dyDescent="0.4">
      <c r="A34" s="1">
        <v>41</v>
      </c>
      <c r="B34" s="1">
        <v>247</v>
      </c>
      <c r="C34" s="1">
        <f t="shared" si="0"/>
        <v>2.6445396145610278</v>
      </c>
      <c r="D34" s="1">
        <f t="shared" si="3"/>
        <v>1216.7487684729062</v>
      </c>
      <c r="E34" s="1">
        <v>178</v>
      </c>
      <c r="F34" s="1">
        <f t="shared" si="1"/>
        <v>2.2250000000000001</v>
      </c>
      <c r="G34" s="1">
        <f t="shared" si="4"/>
        <v>946.80851063829789</v>
      </c>
      <c r="H34" s="1">
        <v>208</v>
      </c>
      <c r="I34" s="1">
        <f t="shared" si="2"/>
        <v>2.0392156862745097</v>
      </c>
      <c r="J34" s="1">
        <f t="shared" si="5"/>
        <v>1061.2244897959183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6.25" customHeight="1" x14ac:dyDescent="0.4">
      <c r="A35" s="1">
        <v>42</v>
      </c>
      <c r="B35" s="1">
        <v>246</v>
      </c>
      <c r="C35" s="1">
        <f t="shared" si="0"/>
        <v>2.633832976445396</v>
      </c>
      <c r="D35" s="1">
        <f t="shared" si="3"/>
        <v>1211.8226600985222</v>
      </c>
      <c r="E35" s="1">
        <v>173</v>
      </c>
      <c r="F35" s="1">
        <f t="shared" si="1"/>
        <v>2.1625000000000001</v>
      </c>
      <c r="G35" s="1">
        <f t="shared" si="4"/>
        <v>920.21276595744678</v>
      </c>
      <c r="H35" s="1">
        <v>204</v>
      </c>
      <c r="I35" s="1">
        <f t="shared" si="2"/>
        <v>2</v>
      </c>
      <c r="J35" s="1">
        <f t="shared" si="5"/>
        <v>1040.8163265306123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6.25" customHeight="1" x14ac:dyDescent="0.4">
      <c r="A36" s="1">
        <v>43</v>
      </c>
      <c r="B36" s="1">
        <v>248</v>
      </c>
      <c r="C36" s="1">
        <f t="shared" si="0"/>
        <v>2.6552462526766591</v>
      </c>
      <c r="D36" s="1">
        <f t="shared" si="3"/>
        <v>1221.6748768472905</v>
      </c>
      <c r="E36" s="1">
        <v>172</v>
      </c>
      <c r="F36" s="1">
        <f t="shared" si="1"/>
        <v>2.15</v>
      </c>
      <c r="G36" s="1">
        <f t="shared" si="4"/>
        <v>914.89361702127655</v>
      </c>
      <c r="H36" s="1">
        <v>202</v>
      </c>
      <c r="I36" s="1">
        <f t="shared" si="2"/>
        <v>1.9803921568627452</v>
      </c>
      <c r="J36" s="1">
        <f t="shared" si="5"/>
        <v>1030.612244897959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6.25" customHeight="1" x14ac:dyDescent="0.4">
      <c r="A37" s="1">
        <v>44</v>
      </c>
      <c r="B37" s="1">
        <v>248</v>
      </c>
      <c r="C37" s="1">
        <f t="shared" si="0"/>
        <v>2.6552462526766591</v>
      </c>
      <c r="D37" s="1">
        <f t="shared" si="3"/>
        <v>1221.6748768472905</v>
      </c>
      <c r="E37" s="1">
        <v>167</v>
      </c>
      <c r="F37" s="1">
        <f t="shared" si="1"/>
        <v>2.0874999999999999</v>
      </c>
      <c r="G37" s="1">
        <f t="shared" si="4"/>
        <v>888.29787234042556</v>
      </c>
      <c r="H37" s="1">
        <v>198</v>
      </c>
      <c r="I37" s="1">
        <f t="shared" si="2"/>
        <v>1.9411764705882353</v>
      </c>
      <c r="J37" s="1">
        <f t="shared" si="5"/>
        <v>1010.204081632653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6.25" customHeight="1" x14ac:dyDescent="0.4">
      <c r="A38" s="1">
        <v>45</v>
      </c>
      <c r="B38" s="1">
        <v>247</v>
      </c>
      <c r="C38" s="1">
        <f t="shared" si="0"/>
        <v>2.6445396145610278</v>
      </c>
      <c r="D38" s="1">
        <f t="shared" si="3"/>
        <v>1216.7487684729062</v>
      </c>
      <c r="E38" s="1">
        <v>163</v>
      </c>
      <c r="F38" s="1">
        <f t="shared" si="1"/>
        <v>2.0375000000000001</v>
      </c>
      <c r="G38" s="1">
        <f t="shared" si="4"/>
        <v>867.02127659574467</v>
      </c>
      <c r="H38" s="1">
        <v>192</v>
      </c>
      <c r="I38" s="1">
        <f t="shared" si="2"/>
        <v>1.8823529411764706</v>
      </c>
      <c r="J38" s="1">
        <f t="shared" si="5"/>
        <v>979.59183673469386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6.25" customHeight="1" x14ac:dyDescent="0.4">
      <c r="A39" s="1">
        <v>46</v>
      </c>
      <c r="B39" s="1">
        <v>248</v>
      </c>
      <c r="C39" s="1">
        <f t="shared" si="0"/>
        <v>2.6552462526766591</v>
      </c>
      <c r="D39" s="1">
        <f t="shared" si="3"/>
        <v>1221.6748768472905</v>
      </c>
      <c r="E39" s="1">
        <v>159</v>
      </c>
      <c r="F39" s="1">
        <f t="shared" si="1"/>
        <v>1.9875</v>
      </c>
      <c r="G39" s="1">
        <f t="shared" si="4"/>
        <v>845.74468085106378</v>
      </c>
      <c r="H39" s="1">
        <v>184</v>
      </c>
      <c r="I39" s="1">
        <f t="shared" si="2"/>
        <v>1.803921568627451</v>
      </c>
      <c r="J39" s="1">
        <f t="shared" si="5"/>
        <v>938.77551020408157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6.25" customHeight="1" x14ac:dyDescent="0.4">
      <c r="A40" s="1">
        <v>47</v>
      </c>
      <c r="B40" s="1">
        <v>249</v>
      </c>
      <c r="C40" s="1">
        <f t="shared" si="0"/>
        <v>2.6659528907922909</v>
      </c>
      <c r="D40" s="1">
        <f t="shared" si="3"/>
        <v>1226.6009852216748</v>
      </c>
      <c r="E40" s="1">
        <v>155</v>
      </c>
      <c r="F40" s="1">
        <f t="shared" si="1"/>
        <v>1.9375</v>
      </c>
      <c r="G40" s="1">
        <f t="shared" si="4"/>
        <v>824.468085106383</v>
      </c>
      <c r="H40" s="1">
        <v>178</v>
      </c>
      <c r="I40" s="1">
        <f t="shared" si="2"/>
        <v>1.7450980392156863</v>
      </c>
      <c r="J40" s="1">
        <f t="shared" si="5"/>
        <v>908.16326530612241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6.25" customHeight="1" x14ac:dyDescent="0.4">
      <c r="A41" s="1">
        <v>48</v>
      </c>
      <c r="B41" s="1">
        <v>248</v>
      </c>
      <c r="C41" s="1">
        <f t="shared" si="0"/>
        <v>2.6552462526766591</v>
      </c>
      <c r="D41" s="1">
        <f t="shared" si="3"/>
        <v>1221.6748768472905</v>
      </c>
      <c r="E41" s="1">
        <v>152</v>
      </c>
      <c r="F41" s="1">
        <f t="shared" si="1"/>
        <v>1.9</v>
      </c>
      <c r="G41" s="1">
        <f t="shared" si="4"/>
        <v>808.51063829787233</v>
      </c>
      <c r="H41" s="1">
        <v>172</v>
      </c>
      <c r="I41" s="1">
        <f t="shared" si="2"/>
        <v>1.6862745098039216</v>
      </c>
      <c r="J41" s="1">
        <f t="shared" si="5"/>
        <v>877.55102040816325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6.25" customHeight="1" x14ac:dyDescent="0.4">
      <c r="A42" s="1">
        <v>49</v>
      </c>
      <c r="B42" s="1">
        <v>249</v>
      </c>
      <c r="C42" s="1">
        <f t="shared" si="0"/>
        <v>2.6659528907922909</v>
      </c>
      <c r="D42" s="1">
        <f t="shared" si="3"/>
        <v>1226.6009852216748</v>
      </c>
      <c r="E42" s="1">
        <v>148</v>
      </c>
      <c r="F42" s="1">
        <f t="shared" si="1"/>
        <v>1.85</v>
      </c>
      <c r="G42" s="1">
        <f t="shared" si="4"/>
        <v>787.23404255319144</v>
      </c>
      <c r="H42" s="1">
        <v>168</v>
      </c>
      <c r="I42" s="1">
        <f t="shared" si="2"/>
        <v>1.6470588235294117</v>
      </c>
      <c r="J42" s="1">
        <f t="shared" si="5"/>
        <v>857.14285714285711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6.25" customHeight="1" x14ac:dyDescent="0.4">
      <c r="A43" s="1">
        <v>50</v>
      </c>
      <c r="B43" s="1">
        <v>230</v>
      </c>
      <c r="C43" s="1">
        <f t="shared" si="0"/>
        <v>2.462526766595289</v>
      </c>
      <c r="D43" s="1">
        <f t="shared" si="3"/>
        <v>1133.0049261083743</v>
      </c>
      <c r="E43" s="1">
        <v>144</v>
      </c>
      <c r="F43" s="1">
        <f t="shared" si="1"/>
        <v>1.8</v>
      </c>
      <c r="G43" s="1">
        <f t="shared" si="4"/>
        <v>765.95744680851067</v>
      </c>
      <c r="H43" s="1">
        <v>162</v>
      </c>
      <c r="I43" s="1">
        <f t="shared" si="2"/>
        <v>1.588235294117647</v>
      </c>
      <c r="J43" s="1">
        <f t="shared" si="5"/>
        <v>826.53061224489795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6.25" customHeight="1" x14ac:dyDescent="0.4">
      <c r="A44" s="1">
        <v>51</v>
      </c>
      <c r="B44" s="1">
        <v>227</v>
      </c>
      <c r="C44" s="1">
        <f t="shared" si="0"/>
        <v>2.4304068522483937</v>
      </c>
      <c r="D44" s="1">
        <f t="shared" si="3"/>
        <v>1118.2266009852217</v>
      </c>
      <c r="E44" s="1">
        <v>142</v>
      </c>
      <c r="F44" s="1">
        <f t="shared" si="1"/>
        <v>1.7749999999999999</v>
      </c>
      <c r="G44" s="1">
        <f t="shared" si="4"/>
        <v>755.31914893617022</v>
      </c>
      <c r="H44" s="1">
        <v>158</v>
      </c>
      <c r="I44" s="1">
        <f t="shared" si="2"/>
        <v>1.5490196078431373</v>
      </c>
      <c r="J44" s="1">
        <f t="shared" si="5"/>
        <v>806.12244897959181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6.25" customHeight="1" x14ac:dyDescent="0.4">
      <c r="A45" s="1">
        <v>52</v>
      </c>
      <c r="B45" s="1">
        <v>228</v>
      </c>
      <c r="C45" s="1">
        <f t="shared" si="0"/>
        <v>2.4411134903640255</v>
      </c>
      <c r="D45" s="1">
        <f t="shared" si="3"/>
        <v>1123.1527093596058</v>
      </c>
      <c r="E45" s="1">
        <v>139</v>
      </c>
      <c r="F45" s="1">
        <f t="shared" si="1"/>
        <v>1.7375</v>
      </c>
      <c r="G45" s="1">
        <f t="shared" si="4"/>
        <v>739.36170212765956</v>
      </c>
      <c r="H45" s="1">
        <v>152</v>
      </c>
      <c r="I45" s="1">
        <f t="shared" si="2"/>
        <v>1.4901960784313726</v>
      </c>
      <c r="J45" s="1">
        <f t="shared" si="5"/>
        <v>775.51020408163265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6.25" customHeight="1" x14ac:dyDescent="0.4">
      <c r="A46" s="1">
        <v>53</v>
      </c>
      <c r="B46" s="1">
        <v>229</v>
      </c>
      <c r="C46" s="1">
        <f t="shared" si="0"/>
        <v>2.4518201284796572</v>
      </c>
      <c r="D46" s="1">
        <f t="shared" si="3"/>
        <v>1128.07881773399</v>
      </c>
      <c r="E46" s="1">
        <v>138</v>
      </c>
      <c r="F46" s="1">
        <f t="shared" si="1"/>
        <v>1.7250000000000001</v>
      </c>
      <c r="G46" s="1">
        <f t="shared" si="4"/>
        <v>734.04255319148933</v>
      </c>
      <c r="H46" s="1">
        <v>150</v>
      </c>
      <c r="I46" s="1">
        <f t="shared" si="2"/>
        <v>1.4705882352941178</v>
      </c>
      <c r="J46" s="1">
        <f t="shared" si="5"/>
        <v>765.30612244897952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6.25" customHeight="1" x14ac:dyDescent="0.4">
      <c r="A47" s="1">
        <v>54</v>
      </c>
      <c r="B47" s="1">
        <v>208</v>
      </c>
      <c r="C47" s="1">
        <f t="shared" si="0"/>
        <v>2.2269807280513918</v>
      </c>
      <c r="D47" s="1">
        <f t="shared" si="3"/>
        <v>1024.6305418719212</v>
      </c>
      <c r="E47" s="1">
        <v>132</v>
      </c>
      <c r="F47" s="1">
        <f t="shared" si="1"/>
        <v>1.65</v>
      </c>
      <c r="G47" s="1">
        <f t="shared" si="4"/>
        <v>702.12765957446811</v>
      </c>
      <c r="H47" s="1">
        <v>146</v>
      </c>
      <c r="I47" s="1">
        <f t="shared" si="2"/>
        <v>1.4313725490196079</v>
      </c>
      <c r="J47" s="1">
        <f t="shared" si="5"/>
        <v>744.89795918367349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6.25" customHeight="1" x14ac:dyDescent="0.4">
      <c r="A48" s="1">
        <v>55</v>
      </c>
      <c r="B48" s="1">
        <v>208</v>
      </c>
      <c r="C48" s="1">
        <f t="shared" si="0"/>
        <v>2.2269807280513918</v>
      </c>
      <c r="D48" s="1">
        <f t="shared" si="3"/>
        <v>1024.6305418719212</v>
      </c>
      <c r="E48" s="1">
        <v>128</v>
      </c>
      <c r="F48" s="1">
        <f t="shared" si="1"/>
        <v>1.6</v>
      </c>
      <c r="G48" s="1">
        <f t="shared" si="4"/>
        <v>680.85106382978722</v>
      </c>
      <c r="H48" s="1">
        <v>142</v>
      </c>
      <c r="I48" s="1">
        <f t="shared" si="2"/>
        <v>1.392156862745098</v>
      </c>
      <c r="J48" s="1">
        <f t="shared" si="5"/>
        <v>724.48979591836735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6.25" customHeight="1" x14ac:dyDescent="0.4">
      <c r="A49" s="1">
        <v>56</v>
      </c>
      <c r="B49" s="1">
        <v>207</v>
      </c>
      <c r="C49" s="1">
        <f t="shared" si="0"/>
        <v>2.21627408993576</v>
      </c>
      <c r="D49" s="1">
        <f t="shared" si="3"/>
        <v>1019.7044334975369</v>
      </c>
      <c r="E49" s="1">
        <v>124</v>
      </c>
      <c r="F49" s="1">
        <f t="shared" si="1"/>
        <v>1.55</v>
      </c>
      <c r="G49" s="1">
        <f t="shared" si="4"/>
        <v>659.57446808510633</v>
      </c>
      <c r="H49" s="1">
        <v>139</v>
      </c>
      <c r="I49" s="1">
        <f t="shared" si="2"/>
        <v>1.3627450980392157</v>
      </c>
      <c r="J49" s="1">
        <f t="shared" si="5"/>
        <v>709.18367346938771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6.25" customHeight="1" x14ac:dyDescent="0.4">
      <c r="A50" s="1">
        <v>57</v>
      </c>
      <c r="B50" s="1">
        <v>183</v>
      </c>
      <c r="C50" s="1">
        <f t="shared" si="0"/>
        <v>1.9593147751605995</v>
      </c>
      <c r="D50" s="1">
        <f t="shared" si="3"/>
        <v>901.47783251231522</v>
      </c>
      <c r="E50" s="1">
        <v>120</v>
      </c>
      <c r="F50" s="1">
        <f t="shared" si="1"/>
        <v>1.5</v>
      </c>
      <c r="G50" s="1">
        <f t="shared" si="4"/>
        <v>638.29787234042556</v>
      </c>
      <c r="H50" s="1">
        <v>136</v>
      </c>
      <c r="I50" s="1">
        <f t="shared" si="2"/>
        <v>1.3333333333333333</v>
      </c>
      <c r="J50" s="1">
        <f t="shared" si="5"/>
        <v>693.87755102040819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6.25" customHeight="1" x14ac:dyDescent="0.4">
      <c r="A51" s="1">
        <v>58</v>
      </c>
      <c r="B51" s="1">
        <v>189</v>
      </c>
      <c r="C51" s="1">
        <f t="shared" si="0"/>
        <v>2.0235546038543895</v>
      </c>
      <c r="D51" s="1">
        <f t="shared" si="3"/>
        <v>931.03448275862058</v>
      </c>
      <c r="E51" s="1">
        <v>114</v>
      </c>
      <c r="F51" s="1">
        <f t="shared" si="1"/>
        <v>1.425</v>
      </c>
      <c r="G51" s="1">
        <f t="shared" si="4"/>
        <v>606.38297872340422</v>
      </c>
      <c r="H51" s="1">
        <v>132</v>
      </c>
      <c r="I51" s="1">
        <f t="shared" si="2"/>
        <v>1.2941176470588236</v>
      </c>
      <c r="J51" s="1">
        <f t="shared" si="5"/>
        <v>673.46938775510205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6.25" customHeight="1" x14ac:dyDescent="0.4">
      <c r="A52" s="1">
        <v>59</v>
      </c>
      <c r="B52" s="1">
        <v>189</v>
      </c>
      <c r="C52" s="1">
        <f t="shared" si="0"/>
        <v>2.0235546038543895</v>
      </c>
      <c r="D52" s="1">
        <f t="shared" si="3"/>
        <v>931.03448275862058</v>
      </c>
      <c r="E52" s="1">
        <v>108</v>
      </c>
      <c r="F52" s="1">
        <f t="shared" si="1"/>
        <v>1.35</v>
      </c>
      <c r="G52" s="1">
        <f t="shared" si="4"/>
        <v>574.468085106383</v>
      </c>
      <c r="H52" s="1">
        <v>130</v>
      </c>
      <c r="I52" s="1">
        <f t="shared" si="2"/>
        <v>1.2745098039215685</v>
      </c>
      <c r="J52" s="1">
        <f t="shared" si="5"/>
        <v>663.26530612244892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6.25" customHeight="1" x14ac:dyDescent="0.4">
      <c r="A53" s="1">
        <v>60</v>
      </c>
      <c r="B53" s="1">
        <v>190</v>
      </c>
      <c r="C53" s="1">
        <f t="shared" si="0"/>
        <v>2.0342612419700212</v>
      </c>
      <c r="D53" s="1">
        <f t="shared" si="3"/>
        <v>935.96059113300487</v>
      </c>
      <c r="E53" s="1">
        <v>109</v>
      </c>
      <c r="F53" s="1">
        <f t="shared" si="1"/>
        <v>1.3625</v>
      </c>
      <c r="G53" s="1">
        <f t="shared" si="4"/>
        <v>579.78723404255322</v>
      </c>
      <c r="H53" s="1">
        <v>127</v>
      </c>
      <c r="I53" s="1">
        <f t="shared" si="2"/>
        <v>1.2450980392156863</v>
      </c>
      <c r="J53" s="1">
        <f t="shared" si="5"/>
        <v>647.9591836734694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6.25" customHeight="1" x14ac:dyDescent="0.4">
      <c r="A54" s="1">
        <v>61</v>
      </c>
      <c r="B54" s="1">
        <v>179</v>
      </c>
      <c r="C54" s="1">
        <f t="shared" si="0"/>
        <v>1.9164882226980726</v>
      </c>
      <c r="D54" s="1">
        <f t="shared" si="3"/>
        <v>881.77339901477831</v>
      </c>
      <c r="E54" s="1">
        <v>108</v>
      </c>
      <c r="F54" s="1">
        <f t="shared" si="1"/>
        <v>1.35</v>
      </c>
      <c r="G54" s="1">
        <f t="shared" si="4"/>
        <v>574.468085106383</v>
      </c>
      <c r="H54" s="1">
        <v>123</v>
      </c>
      <c r="I54" s="1">
        <f t="shared" si="2"/>
        <v>1.2058823529411764</v>
      </c>
      <c r="J54" s="1">
        <f t="shared" si="5"/>
        <v>627.55102040816325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6.25" customHeight="1" x14ac:dyDescent="0.4">
      <c r="A55" s="1">
        <v>62</v>
      </c>
      <c r="B55" s="1">
        <v>179</v>
      </c>
      <c r="C55" s="1">
        <f t="shared" si="0"/>
        <v>1.9164882226980726</v>
      </c>
      <c r="D55" s="1">
        <f t="shared" si="3"/>
        <v>881.77339901477831</v>
      </c>
      <c r="E55" s="1">
        <v>106</v>
      </c>
      <c r="F55" s="1">
        <f t="shared" si="1"/>
        <v>1.325</v>
      </c>
      <c r="G55" s="1">
        <f t="shared" si="4"/>
        <v>563.82978723404256</v>
      </c>
      <c r="H55" s="1">
        <v>120</v>
      </c>
      <c r="I55" s="1">
        <f t="shared" si="2"/>
        <v>1.1764705882352942</v>
      </c>
      <c r="J55" s="1">
        <f t="shared" si="5"/>
        <v>612.24489795918362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6.25" customHeight="1" x14ac:dyDescent="0.4">
      <c r="A56" s="1">
        <v>63</v>
      </c>
      <c r="B56" s="1">
        <v>178</v>
      </c>
      <c r="C56" s="1">
        <f t="shared" si="0"/>
        <v>1.9057815845824411</v>
      </c>
      <c r="D56" s="1">
        <f t="shared" si="3"/>
        <v>876.84729064039402</v>
      </c>
      <c r="E56" s="1">
        <v>105</v>
      </c>
      <c r="F56" s="1">
        <f t="shared" si="1"/>
        <v>1.3125</v>
      </c>
      <c r="G56" s="1">
        <f t="shared" si="4"/>
        <v>558.51063829787233</v>
      </c>
      <c r="H56" s="1">
        <v>117</v>
      </c>
      <c r="I56" s="1">
        <f t="shared" si="2"/>
        <v>1.1470588235294117</v>
      </c>
      <c r="J56" s="1">
        <f t="shared" si="5"/>
        <v>596.9387755102041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6.25" customHeight="1" x14ac:dyDescent="0.4">
      <c r="A57" s="1">
        <v>64</v>
      </c>
      <c r="B57" s="1">
        <v>151</v>
      </c>
      <c r="C57" s="1">
        <f t="shared" si="0"/>
        <v>1.6167023554603854</v>
      </c>
      <c r="D57" s="1">
        <f t="shared" si="3"/>
        <v>743.8423645320197</v>
      </c>
      <c r="E57" s="1">
        <v>104</v>
      </c>
      <c r="F57" s="1">
        <f t="shared" si="1"/>
        <v>1.3</v>
      </c>
      <c r="G57" s="1">
        <f t="shared" si="4"/>
        <v>553.19148936170211</v>
      </c>
      <c r="H57" s="1">
        <v>114</v>
      </c>
      <c r="I57" s="1">
        <f t="shared" si="2"/>
        <v>1.1176470588235294</v>
      </c>
      <c r="J57" s="1">
        <f t="shared" si="5"/>
        <v>581.63265306122446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6.25" customHeight="1" x14ac:dyDescent="0.4">
      <c r="A58" s="1">
        <v>65</v>
      </c>
      <c r="B58" s="1">
        <v>151</v>
      </c>
      <c r="C58" s="1">
        <f t="shared" si="0"/>
        <v>1.6167023554603854</v>
      </c>
      <c r="D58" s="1">
        <f t="shared" si="3"/>
        <v>743.8423645320197</v>
      </c>
      <c r="E58" s="1">
        <v>100</v>
      </c>
      <c r="F58" s="1">
        <f t="shared" si="1"/>
        <v>1.25</v>
      </c>
      <c r="G58" s="1">
        <f t="shared" si="4"/>
        <v>531.91489361702122</v>
      </c>
      <c r="H58" s="1">
        <v>112</v>
      </c>
      <c r="I58" s="1">
        <f t="shared" si="2"/>
        <v>1.0980392156862746</v>
      </c>
      <c r="J58" s="1">
        <f t="shared" si="5"/>
        <v>571.42857142857144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6.25" customHeight="1" x14ac:dyDescent="0.4">
      <c r="A59" s="1">
        <v>66</v>
      </c>
      <c r="B59" s="1">
        <v>151</v>
      </c>
      <c r="C59" s="1">
        <f t="shared" si="0"/>
        <v>1.6167023554603854</v>
      </c>
      <c r="D59" s="1">
        <f t="shared" si="3"/>
        <v>743.8423645320197</v>
      </c>
      <c r="E59" s="1">
        <v>99</v>
      </c>
      <c r="F59" s="1">
        <f t="shared" si="1"/>
        <v>1.2375</v>
      </c>
      <c r="G59" s="1">
        <f t="shared" si="4"/>
        <v>526.59574468085111</v>
      </c>
      <c r="H59" s="1">
        <v>108</v>
      </c>
      <c r="I59" s="1">
        <f t="shared" si="2"/>
        <v>1.0588235294117647</v>
      </c>
      <c r="J59" s="1">
        <f t="shared" si="5"/>
        <v>551.0204081632653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6.25" customHeight="1" x14ac:dyDescent="0.4">
      <c r="A60" s="1">
        <v>67</v>
      </c>
      <c r="B60" s="1">
        <v>151</v>
      </c>
      <c r="C60" s="1">
        <f t="shared" si="0"/>
        <v>1.6167023554603854</v>
      </c>
      <c r="D60" s="1">
        <f t="shared" si="3"/>
        <v>743.8423645320197</v>
      </c>
      <c r="E60" s="1">
        <v>96</v>
      </c>
      <c r="F60" s="1">
        <f t="shared" si="1"/>
        <v>1.2</v>
      </c>
      <c r="G60" s="1">
        <f t="shared" si="4"/>
        <v>510.63829787234044</v>
      </c>
      <c r="H60" s="1">
        <v>106</v>
      </c>
      <c r="I60" s="1">
        <f t="shared" si="2"/>
        <v>1.0392156862745099</v>
      </c>
      <c r="J60" s="1">
        <f t="shared" si="5"/>
        <v>540.81632653061217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6.25" customHeight="1" x14ac:dyDescent="0.4">
      <c r="A61" s="1">
        <v>68</v>
      </c>
      <c r="B61" s="1">
        <v>151</v>
      </c>
      <c r="C61" s="1">
        <f t="shared" si="0"/>
        <v>1.6167023554603854</v>
      </c>
      <c r="D61" s="1">
        <f t="shared" si="3"/>
        <v>743.8423645320197</v>
      </c>
      <c r="E61" s="1">
        <v>94</v>
      </c>
      <c r="F61" s="1">
        <f t="shared" si="1"/>
        <v>1.175</v>
      </c>
      <c r="G61" s="1">
        <f t="shared" si="4"/>
        <v>500</v>
      </c>
      <c r="H61" s="1">
        <v>104</v>
      </c>
      <c r="I61" s="1">
        <f t="shared" si="2"/>
        <v>1.0196078431372548</v>
      </c>
      <c r="J61" s="1">
        <f t="shared" si="5"/>
        <v>530.61224489795916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6.25" customHeight="1" x14ac:dyDescent="0.4">
      <c r="A62" s="1">
        <v>69</v>
      </c>
      <c r="B62" s="1">
        <v>151</v>
      </c>
      <c r="C62" s="1">
        <f t="shared" si="0"/>
        <v>1.6167023554603854</v>
      </c>
      <c r="D62" s="1">
        <f t="shared" si="3"/>
        <v>743.8423645320197</v>
      </c>
      <c r="E62" s="1">
        <v>91</v>
      </c>
      <c r="F62" s="1">
        <f t="shared" si="1"/>
        <v>1.1375</v>
      </c>
      <c r="G62" s="1">
        <f t="shared" si="4"/>
        <v>484.04255319148933</v>
      </c>
      <c r="H62" s="1">
        <v>101</v>
      </c>
      <c r="I62" s="1">
        <f t="shared" si="2"/>
        <v>0.99019607843137258</v>
      </c>
      <c r="J62" s="1">
        <f t="shared" si="5"/>
        <v>515.30612244897952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6.25" customHeight="1" x14ac:dyDescent="0.4">
      <c r="A63" s="1">
        <v>70</v>
      </c>
      <c r="B63" s="1">
        <v>151</v>
      </c>
      <c r="C63" s="1">
        <f t="shared" si="0"/>
        <v>1.6167023554603854</v>
      </c>
      <c r="D63" s="1">
        <f t="shared" si="3"/>
        <v>743.8423645320197</v>
      </c>
      <c r="E63" s="1">
        <v>89</v>
      </c>
      <c r="F63" s="1">
        <f t="shared" si="1"/>
        <v>1.1125</v>
      </c>
      <c r="G63" s="1">
        <f t="shared" si="4"/>
        <v>473.40425531914894</v>
      </c>
      <c r="H63" s="1">
        <v>98</v>
      </c>
      <c r="I63" s="1">
        <f t="shared" si="2"/>
        <v>0.96078431372549022</v>
      </c>
      <c r="J63" s="1">
        <f t="shared" si="5"/>
        <v>500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6.25" customHeight="1" x14ac:dyDescent="0.4">
      <c r="A64" s="1">
        <v>71</v>
      </c>
      <c r="B64" s="1">
        <v>151</v>
      </c>
      <c r="C64" s="1">
        <f t="shared" si="0"/>
        <v>1.6167023554603854</v>
      </c>
      <c r="D64" s="1">
        <f t="shared" si="3"/>
        <v>743.8423645320197</v>
      </c>
      <c r="E64" s="1">
        <v>86</v>
      </c>
      <c r="F64" s="1">
        <f t="shared" si="1"/>
        <v>1.075</v>
      </c>
      <c r="G64" s="1">
        <f t="shared" si="4"/>
        <v>457.44680851063828</v>
      </c>
      <c r="H64" s="1">
        <v>96</v>
      </c>
      <c r="I64" s="1">
        <f t="shared" si="2"/>
        <v>0.94117647058823528</v>
      </c>
      <c r="J64" s="1">
        <f t="shared" si="5"/>
        <v>489.79591836734693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6.25" customHeight="1" x14ac:dyDescent="0.4">
      <c r="A65" s="1">
        <v>72</v>
      </c>
      <c r="B65" s="1">
        <v>151</v>
      </c>
      <c r="C65" s="1">
        <f t="shared" si="0"/>
        <v>1.6167023554603854</v>
      </c>
      <c r="D65" s="1">
        <f t="shared" si="3"/>
        <v>743.8423645320197</v>
      </c>
      <c r="E65" s="1">
        <v>84</v>
      </c>
      <c r="F65" s="1">
        <f t="shared" si="1"/>
        <v>1.05</v>
      </c>
      <c r="G65" s="1">
        <f t="shared" si="4"/>
        <v>446.80851063829789</v>
      </c>
      <c r="H65" s="1">
        <v>94</v>
      </c>
      <c r="I65" s="1">
        <f t="shared" si="2"/>
        <v>0.92156862745098034</v>
      </c>
      <c r="J65" s="1">
        <f t="shared" si="5"/>
        <v>479.59183673469386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6.25" customHeight="1" x14ac:dyDescent="0.4">
      <c r="A66" s="1">
        <v>73</v>
      </c>
      <c r="B66" s="1">
        <v>152</v>
      </c>
      <c r="C66" s="1">
        <f t="shared" si="0"/>
        <v>1.627408993576017</v>
      </c>
      <c r="D66" s="1">
        <f t="shared" si="3"/>
        <v>748.76847290640387</v>
      </c>
      <c r="E66" s="1">
        <v>81</v>
      </c>
      <c r="F66" s="1">
        <f t="shared" si="1"/>
        <v>1.0125</v>
      </c>
      <c r="G66" s="1">
        <f t="shared" si="4"/>
        <v>430.85106382978722</v>
      </c>
      <c r="H66" s="1">
        <v>91</v>
      </c>
      <c r="I66" s="1">
        <f t="shared" si="2"/>
        <v>0.89215686274509809</v>
      </c>
      <c r="J66" s="1">
        <f t="shared" si="5"/>
        <v>464.28571428571428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6.25" customHeight="1" x14ac:dyDescent="0.4">
      <c r="A67" s="1">
        <v>74</v>
      </c>
      <c r="B67" s="1">
        <v>119</v>
      </c>
      <c r="C67" s="1">
        <f t="shared" si="0"/>
        <v>1.2740899357601712</v>
      </c>
      <c r="D67" s="1">
        <f t="shared" si="3"/>
        <v>586.20689655172407</v>
      </c>
      <c r="E67" s="1">
        <v>76</v>
      </c>
      <c r="F67" s="1">
        <f t="shared" si="1"/>
        <v>0.95</v>
      </c>
      <c r="G67" s="1">
        <f t="shared" si="4"/>
        <v>404.25531914893617</v>
      </c>
      <c r="H67" s="1">
        <v>89</v>
      </c>
      <c r="I67" s="1">
        <f t="shared" si="2"/>
        <v>0.87254901960784315</v>
      </c>
      <c r="J67" s="1">
        <f t="shared" si="5"/>
        <v>454.08163265306121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6.25" customHeight="1" x14ac:dyDescent="0.4">
      <c r="A68" s="1">
        <v>75</v>
      </c>
      <c r="B68" s="1">
        <v>119</v>
      </c>
      <c r="C68" s="1">
        <f t="shared" si="0"/>
        <v>1.2740899357601712</v>
      </c>
      <c r="D68" s="1">
        <f t="shared" ref="D68:D83" si="6">B68/0.203</f>
        <v>586.20689655172407</v>
      </c>
      <c r="E68" s="1">
        <v>75</v>
      </c>
      <c r="F68" s="1">
        <f t="shared" si="1"/>
        <v>0.9375</v>
      </c>
      <c r="G68" s="1">
        <f t="shared" ref="G68:G83" si="7">E68/0.188</f>
        <v>398.93617021276594</v>
      </c>
      <c r="H68" s="1">
        <v>86</v>
      </c>
      <c r="I68" s="1">
        <f t="shared" si="2"/>
        <v>0.84313725490196079</v>
      </c>
      <c r="J68" s="1">
        <f t="shared" ref="J68:J83" si="8">H68/0.196</f>
        <v>438.77551020408163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6.25" customHeight="1" x14ac:dyDescent="0.4">
      <c r="A69" s="1">
        <v>76</v>
      </c>
      <c r="B69" s="1">
        <v>120</v>
      </c>
      <c r="C69" s="1">
        <f t="shared" si="0"/>
        <v>1.2847965738758029</v>
      </c>
      <c r="D69" s="1">
        <f t="shared" si="6"/>
        <v>591.13300492610836</v>
      </c>
      <c r="E69" s="1">
        <v>71</v>
      </c>
      <c r="F69" s="1">
        <f t="shared" si="1"/>
        <v>0.88749999999999996</v>
      </c>
      <c r="G69" s="1">
        <f t="shared" si="7"/>
        <v>377.65957446808511</v>
      </c>
      <c r="H69" s="1">
        <v>82</v>
      </c>
      <c r="I69" s="1">
        <f t="shared" si="2"/>
        <v>0.80392156862745101</v>
      </c>
      <c r="J69" s="1">
        <f t="shared" si="8"/>
        <v>418.36734693877548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6.25" customHeight="1" x14ac:dyDescent="0.4">
      <c r="A70" s="1">
        <v>77</v>
      </c>
      <c r="B70" s="1">
        <v>120</v>
      </c>
      <c r="C70" s="1">
        <f t="shared" si="0"/>
        <v>1.2847965738758029</v>
      </c>
      <c r="D70" s="1">
        <f t="shared" si="6"/>
        <v>591.13300492610836</v>
      </c>
      <c r="E70" s="1">
        <v>68</v>
      </c>
      <c r="F70" s="1">
        <f t="shared" si="1"/>
        <v>0.85</v>
      </c>
      <c r="G70" s="1">
        <f t="shared" si="7"/>
        <v>361.70212765957444</v>
      </c>
      <c r="H70" s="1">
        <v>80</v>
      </c>
      <c r="I70" s="1">
        <f t="shared" si="2"/>
        <v>0.78431372549019607</v>
      </c>
      <c r="J70" s="1">
        <f t="shared" si="8"/>
        <v>408.16326530612241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6.25" customHeight="1" x14ac:dyDescent="0.4">
      <c r="A71" s="1">
        <v>78</v>
      </c>
      <c r="B71" s="1">
        <v>120</v>
      </c>
      <c r="C71" s="1">
        <f t="shared" si="0"/>
        <v>1.2847965738758029</v>
      </c>
      <c r="D71" s="1">
        <f t="shared" si="6"/>
        <v>591.13300492610836</v>
      </c>
      <c r="E71" s="1">
        <v>64</v>
      </c>
      <c r="F71" s="1">
        <f t="shared" si="1"/>
        <v>0.8</v>
      </c>
      <c r="G71" s="1">
        <f t="shared" si="7"/>
        <v>340.42553191489361</v>
      </c>
      <c r="H71" s="1">
        <v>77</v>
      </c>
      <c r="I71" s="1">
        <f t="shared" si="2"/>
        <v>0.75490196078431371</v>
      </c>
      <c r="J71" s="1">
        <f t="shared" si="8"/>
        <v>392.85714285714283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6.25" customHeight="1" x14ac:dyDescent="0.4">
      <c r="A72" s="1">
        <v>79</v>
      </c>
      <c r="B72" s="1">
        <v>122</v>
      </c>
      <c r="C72" s="1">
        <f t="shared" si="0"/>
        <v>1.3062098501070663</v>
      </c>
      <c r="D72" s="1">
        <f t="shared" si="6"/>
        <v>600.98522167487681</v>
      </c>
      <c r="E72" s="1">
        <v>61</v>
      </c>
      <c r="F72" s="1">
        <f t="shared" si="1"/>
        <v>0.76249999999999996</v>
      </c>
      <c r="G72" s="1">
        <f t="shared" si="7"/>
        <v>324.468085106383</v>
      </c>
      <c r="H72" s="1">
        <v>75</v>
      </c>
      <c r="I72" s="1">
        <f t="shared" si="2"/>
        <v>0.73529411764705888</v>
      </c>
      <c r="J72" s="1">
        <f t="shared" si="8"/>
        <v>382.65306122448976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6.25" customHeight="1" x14ac:dyDescent="0.4">
      <c r="A73" s="1">
        <v>80</v>
      </c>
      <c r="B73" s="1">
        <v>88</v>
      </c>
      <c r="C73" s="1">
        <f t="shared" si="0"/>
        <v>0.94218415417558876</v>
      </c>
      <c r="D73" s="1">
        <f t="shared" si="6"/>
        <v>433.49753694581278</v>
      </c>
      <c r="E73" s="1">
        <v>58</v>
      </c>
      <c r="F73" s="1">
        <f t="shared" si="1"/>
        <v>0.72499999999999998</v>
      </c>
      <c r="G73" s="1">
        <f t="shared" si="7"/>
        <v>308.51063829787233</v>
      </c>
      <c r="H73" s="1">
        <v>72</v>
      </c>
      <c r="I73" s="1">
        <f t="shared" si="2"/>
        <v>0.70588235294117652</v>
      </c>
      <c r="J73" s="1">
        <f t="shared" si="8"/>
        <v>367.34693877551018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6.25" customHeight="1" x14ac:dyDescent="0.4">
      <c r="A74" s="1">
        <v>81</v>
      </c>
      <c r="B74" s="1">
        <v>81</v>
      </c>
      <c r="C74" s="1">
        <f t="shared" si="0"/>
        <v>0.86723768736616702</v>
      </c>
      <c r="D74" s="1">
        <f t="shared" si="6"/>
        <v>399.01477832512313</v>
      </c>
      <c r="E74" s="1">
        <v>54</v>
      </c>
      <c r="F74" s="1">
        <f t="shared" si="1"/>
        <v>0.67500000000000004</v>
      </c>
      <c r="G74" s="1">
        <f t="shared" si="7"/>
        <v>287.2340425531915</v>
      </c>
      <c r="H74" s="1">
        <v>70</v>
      </c>
      <c r="I74" s="1">
        <f t="shared" si="2"/>
        <v>0.68627450980392157</v>
      </c>
      <c r="J74" s="1">
        <f t="shared" si="8"/>
        <v>357.14285714285711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6.25" customHeight="1" x14ac:dyDescent="0.4">
      <c r="A75" s="1">
        <v>82</v>
      </c>
      <c r="B75" s="1">
        <v>72</v>
      </c>
      <c r="C75" s="1">
        <f t="shared" si="0"/>
        <v>0.77087794432548173</v>
      </c>
      <c r="D75" s="1">
        <f t="shared" si="6"/>
        <v>354.67980295566502</v>
      </c>
      <c r="E75" s="1">
        <v>54</v>
      </c>
      <c r="F75" s="1">
        <f t="shared" si="1"/>
        <v>0.67500000000000004</v>
      </c>
      <c r="G75" s="1">
        <f t="shared" si="7"/>
        <v>287.2340425531915</v>
      </c>
      <c r="H75" s="1">
        <v>68</v>
      </c>
      <c r="I75" s="1">
        <f t="shared" si="2"/>
        <v>0.66666666666666663</v>
      </c>
      <c r="J75" s="1">
        <f t="shared" si="8"/>
        <v>346.9387755102041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6.25" customHeight="1" x14ac:dyDescent="0.4">
      <c r="A76" s="1">
        <v>83</v>
      </c>
      <c r="B76" s="1">
        <v>61</v>
      </c>
      <c r="C76" s="1">
        <f t="shared" si="0"/>
        <v>0.65310492505353313</v>
      </c>
      <c r="D76" s="1">
        <f t="shared" si="6"/>
        <v>300.49261083743841</v>
      </c>
      <c r="E76" s="1">
        <v>49</v>
      </c>
      <c r="F76" s="1">
        <f t="shared" si="1"/>
        <v>0.61250000000000004</v>
      </c>
      <c r="G76" s="1">
        <f t="shared" si="7"/>
        <v>260.63829787234044</v>
      </c>
      <c r="H76" s="1">
        <v>66</v>
      </c>
      <c r="I76" s="1">
        <f t="shared" si="2"/>
        <v>0.6470588235294118</v>
      </c>
      <c r="J76" s="1">
        <f t="shared" si="8"/>
        <v>336.73469387755102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6.25" customHeight="1" x14ac:dyDescent="0.4">
      <c r="A77" s="1">
        <v>84</v>
      </c>
      <c r="B77" s="1">
        <v>51</v>
      </c>
      <c r="C77" s="1">
        <f t="shared" si="0"/>
        <v>0.54603854389721629</v>
      </c>
      <c r="D77" s="1">
        <f t="shared" si="6"/>
        <v>251.23152709359604</v>
      </c>
      <c r="E77" s="1">
        <v>48</v>
      </c>
      <c r="F77" s="1">
        <f t="shared" si="1"/>
        <v>0.6</v>
      </c>
      <c r="G77" s="1">
        <f t="shared" si="7"/>
        <v>255.31914893617022</v>
      </c>
      <c r="H77" s="1">
        <v>63</v>
      </c>
      <c r="I77" s="1">
        <f t="shared" si="2"/>
        <v>0.61764705882352944</v>
      </c>
      <c r="J77" s="1">
        <f t="shared" si="8"/>
        <v>321.42857142857139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6.25" customHeight="1" x14ac:dyDescent="0.4">
      <c r="A78" s="1">
        <v>85</v>
      </c>
      <c r="B78" s="1">
        <v>42</v>
      </c>
      <c r="C78" s="1">
        <f t="shared" si="0"/>
        <v>0.449678800856531</v>
      </c>
      <c r="D78" s="1">
        <f t="shared" si="6"/>
        <v>206.89655172413791</v>
      </c>
      <c r="E78" s="1">
        <v>43</v>
      </c>
      <c r="F78" s="1">
        <f t="shared" si="1"/>
        <v>0.53749999999999998</v>
      </c>
      <c r="G78" s="1">
        <f t="shared" si="7"/>
        <v>228.72340425531914</v>
      </c>
      <c r="H78" s="1">
        <v>61</v>
      </c>
      <c r="I78" s="1">
        <f t="shared" si="2"/>
        <v>0.59803921568627449</v>
      </c>
      <c r="J78" s="1">
        <f t="shared" si="8"/>
        <v>311.22448979591837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6.25" customHeight="1" x14ac:dyDescent="0.4">
      <c r="A79" s="1">
        <v>86</v>
      </c>
      <c r="B79" s="1">
        <v>37</v>
      </c>
      <c r="C79" s="1">
        <f t="shared" si="0"/>
        <v>0.39614561027837258</v>
      </c>
      <c r="D79" s="1">
        <f t="shared" si="6"/>
        <v>182.26600985221674</v>
      </c>
      <c r="E79" s="1">
        <v>41</v>
      </c>
      <c r="F79" s="1">
        <f t="shared" si="1"/>
        <v>0.51249999999999996</v>
      </c>
      <c r="G79" s="1">
        <f t="shared" si="7"/>
        <v>218.08510638297872</v>
      </c>
      <c r="H79" s="1">
        <v>59</v>
      </c>
      <c r="I79" s="1">
        <f t="shared" si="2"/>
        <v>0.57843137254901966</v>
      </c>
      <c r="J79" s="1">
        <f t="shared" si="8"/>
        <v>301.0204081632653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6.25" customHeight="1" x14ac:dyDescent="0.4">
      <c r="A80" s="1">
        <v>87</v>
      </c>
      <c r="B80" s="1">
        <v>34</v>
      </c>
      <c r="C80" s="1">
        <f t="shared" si="0"/>
        <v>0.36402569593147749</v>
      </c>
      <c r="D80" s="1">
        <f t="shared" si="6"/>
        <v>167.48768472906403</v>
      </c>
      <c r="E80" s="1">
        <v>39</v>
      </c>
      <c r="F80" s="1">
        <f t="shared" si="1"/>
        <v>0.48749999999999999</v>
      </c>
      <c r="G80" s="1">
        <f t="shared" si="7"/>
        <v>207.44680851063831</v>
      </c>
      <c r="H80" s="1">
        <v>56</v>
      </c>
      <c r="I80" s="1">
        <f t="shared" si="2"/>
        <v>0.5490196078431373</v>
      </c>
      <c r="J80" s="1">
        <f t="shared" si="8"/>
        <v>285.71428571428572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6.25" customHeight="1" x14ac:dyDescent="0.4">
      <c r="A81" s="1">
        <v>88</v>
      </c>
      <c r="B81" s="1">
        <v>33</v>
      </c>
      <c r="C81" s="1">
        <f t="shared" si="0"/>
        <v>0.35331905781584583</v>
      </c>
      <c r="D81" s="1">
        <f t="shared" si="6"/>
        <v>162.5615763546798</v>
      </c>
      <c r="E81" s="1">
        <v>38</v>
      </c>
      <c r="F81" s="1">
        <f t="shared" si="1"/>
        <v>0.47499999999999998</v>
      </c>
      <c r="G81" s="1">
        <f t="shared" si="7"/>
        <v>202.12765957446808</v>
      </c>
      <c r="H81" s="1">
        <v>55</v>
      </c>
      <c r="I81" s="1">
        <f t="shared" si="2"/>
        <v>0.53921568627450978</v>
      </c>
      <c r="J81" s="1">
        <f t="shared" si="8"/>
        <v>280.61224489795916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6.25" customHeight="1" x14ac:dyDescent="0.4">
      <c r="A82" s="1">
        <v>89</v>
      </c>
      <c r="B82" s="1">
        <v>43</v>
      </c>
      <c r="C82" s="1">
        <f t="shared" si="0"/>
        <v>0.46038543897216272</v>
      </c>
      <c r="D82" s="1">
        <f t="shared" si="6"/>
        <v>211.82266009852216</v>
      </c>
      <c r="E82" s="1">
        <v>37</v>
      </c>
      <c r="F82" s="1">
        <f t="shared" si="1"/>
        <v>0.46250000000000002</v>
      </c>
      <c r="G82" s="1">
        <f t="shared" si="7"/>
        <v>196.80851063829786</v>
      </c>
      <c r="H82" s="1">
        <v>54</v>
      </c>
      <c r="I82" s="1">
        <f t="shared" si="2"/>
        <v>0.52941176470588236</v>
      </c>
      <c r="J82" s="1">
        <f t="shared" si="8"/>
        <v>275.51020408163265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6.25" customHeight="1" x14ac:dyDescent="0.4">
      <c r="A83" s="1">
        <v>90</v>
      </c>
      <c r="B83" s="1">
        <v>54</v>
      </c>
      <c r="C83" s="1">
        <f t="shared" si="0"/>
        <v>0.57815845824411127</v>
      </c>
      <c r="D83" s="1">
        <f t="shared" si="6"/>
        <v>266.00985221674875</v>
      </c>
      <c r="E83" s="1">
        <v>36</v>
      </c>
      <c r="F83" s="1">
        <f t="shared" si="1"/>
        <v>0.45</v>
      </c>
      <c r="G83" s="1">
        <f t="shared" si="7"/>
        <v>191.48936170212767</v>
      </c>
      <c r="H83" s="1">
        <v>52</v>
      </c>
      <c r="I83" s="1">
        <f t="shared" si="2"/>
        <v>0.50980392156862742</v>
      </c>
      <c r="J83" s="1">
        <f t="shared" si="8"/>
        <v>265.30612244897958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6.2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6.2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6.2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6.2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6.2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6.2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6.2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6.2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6.2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6.2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6.2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6.2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6.2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6.2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6.2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6.2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6.2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6.2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6.2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6.2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6.2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6.2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6.2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6.2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6.2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6.2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6.2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6.2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6.2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6.2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6.2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6.2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6.2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6.2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6.2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6.2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6.2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6.2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6.2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6.2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6.2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6.2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6.2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6.2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6.2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6.2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6.2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6.2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6.2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6.2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6.2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6.2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6.2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6.2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6.2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6.2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6.2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6.2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6.2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6.2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6.2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6.2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6.2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6.2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6.2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6.2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6.2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6.2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6.2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6.2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6.2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6.2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6.2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6.2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6.2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6.2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6.2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6.2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6.2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6.2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6.2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6.2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6.2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6.2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6.2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6.2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6.2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6.2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6.2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6.2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6.2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6.2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6.2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6.2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6.2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6.2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6.2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6.2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6.2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6.2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6.2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6.2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6.2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6.2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6.2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6.2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6.2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6.2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6.2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6.2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6.2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6.2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6.2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6.2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6.2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6.2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6.2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6.2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6.2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6.2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6.2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6.2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6.2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6.2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6.2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6.2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6.2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6.2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6.2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6.2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6.2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6.2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6.2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6.2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6.2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6.2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6.2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6.2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6.2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6.2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6.2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6.2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6.2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6.2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6.2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6.2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6.2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6.2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6.2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6.2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6.2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6.2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6.2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6.2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6.2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6.2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6.2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6.2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6.2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6.2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6.2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6.2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6.2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6.2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6.2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6.2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6.2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6.2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6.2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6.2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6.2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6.2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6.2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6.2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6.2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6.2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6.2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6.2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6.2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6.2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6.2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6.2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6.2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6.2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6.2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6.2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6.2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6.2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6.2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6.2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6.2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6.2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6.2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6.2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6.2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6.2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6.2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6.2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6.2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6.2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6.2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6.2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6.2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6.2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6.2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6.2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6.2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6.2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6.2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6.2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6.2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6.2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6.2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6.2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6.2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6.2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6.2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6.2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6.2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6.2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6.2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6.2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6.2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6.2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6.2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6.2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6.2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6.2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6.2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6.2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6.2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6.2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6.2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6.2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6.2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6.2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6.2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6.2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6.2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6.2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6.2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6.2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6.2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6.2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6.2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6.2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6.2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6.2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6.2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6.2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6.2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6.2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6.2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6.2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6.2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6.2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6.2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6.2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6.2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6.2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6.2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6.2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6.2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6.2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6.2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6.2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6.2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6.2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6.2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6.2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6.2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6.2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6.2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6.2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6.2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6.2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6.2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6.2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6.2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6.2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6.2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6.2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6.2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6.2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6.2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6.2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6.2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6.2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6.2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6.2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6.2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6.2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6.2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6.2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6.2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6.2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6.2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6.2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6.2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6.2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6.2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6.2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6.2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6.2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6.2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6.2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6.2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6.2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6.2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6.2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6.2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6.2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6.2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6.2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6.2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6.2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6.2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6.2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6.2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6.2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6.2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6.2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6.2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6.2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6.2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6.2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6.2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6.2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6.2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6.2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6.2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6.2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6.2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6.2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6.2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6.2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6.2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6.2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6.2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6.2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6.2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6.2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6.2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6.2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6.2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6.2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6.2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6.2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6.2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6.2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6.2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6.2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6.2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6.2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6.2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6.2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6.2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6.2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6.2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6.2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6.2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6.2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6.2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6.2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6.2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6.2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6.2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6.2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6.2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6.2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6.2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6.2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6.2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6.2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6.2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6.2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6.2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6.2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6.2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6.2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6.2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6.2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6.2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6.2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6.2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6.2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6.2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6.2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6.2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6.2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6.2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6.2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6.2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6.2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6.2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6.2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6.2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6.2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6.2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6.2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6.2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6.2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6.2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6.2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6.2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6.2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6.2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6.2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6.2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6.2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6.2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6.2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6.2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6.2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6.2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6.2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6.2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6.2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6.2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6.2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6.2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6.2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6.2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6.2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6.2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6.2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6.2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6.2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6.2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6.2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6.2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6.2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6.2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6.2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6.2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6.2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6.2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6.2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6.2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6.2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6.2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6.2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6.2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6.2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6.2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6.2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6.2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6.2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6.2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6.2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6.2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6.2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6.2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6.2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6.2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6.2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6.2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6.2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6.2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6.2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6.2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6.2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6.2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6.2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6.2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6.2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6.2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6.2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6.2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6.2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6.2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6.2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6.2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6.2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6.2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6.2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6.2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6.2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6.2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6.2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6.2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6.2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6.2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6.2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6.2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6.2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6.2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6.2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6.2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6.2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6.2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6.2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6.2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6.2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6.2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6.2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6.2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6.2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6.2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6.2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6.2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6.2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6.2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6.2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6.2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6.2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6.2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6.2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6.2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6.2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6.2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6.2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6.2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6.2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6.2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6.2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6.2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6.2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6.2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6.2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6.2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6.2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6.2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6.2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6.2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6.2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6.2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6.2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6.2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6.2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6.2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6.2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6.2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6.2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6.2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6.2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6.2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6.2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6.2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6.2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6.2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6.2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6.2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6.2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6.2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6.2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6.2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6.2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6.2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6.2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6.2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6.2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6.2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6.2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6.2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6.2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6.2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6.2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6.2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6.2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6.2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6.2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6.2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6.2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6.2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6.2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6.2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6.2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6.2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6.2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6.2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6.2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6.2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6.2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6.2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6.2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6.2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6.2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6.2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6.2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6.2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6.2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6.2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6.2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6.2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6.2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6.2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6.2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6.2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6.2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6.2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6.2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6.2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6.2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6.2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6.2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6.2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6.2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6.2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6.2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6.2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6.2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6.2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6.2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6.2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6.2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6.2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6.2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6.2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6.2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6.2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6.2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6.2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6.2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6.2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6.2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6.2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6.2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6.2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6.2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6.2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6.2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6.2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6.2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6.2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6.2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6.2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6.2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6.2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6.2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6.2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6.2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6.2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6.2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6.2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6.2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6.2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6.2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6.2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6.2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6.2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6.2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6.2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6.2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6.2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6.2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6.2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6.2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6.2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6.2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6.2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6.2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6.2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6.2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6.2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6.2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6.2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6.2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6.2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6.2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6.2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6.2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6.2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6.2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6.2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6.2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6.2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6.2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6.2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6.2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6.2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6.2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6.2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6.2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6.2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6.2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6.2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6.2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6.2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6.2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6.2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6.2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6.2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6.2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6.2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6.2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6.2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6.2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6.2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6.2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6.2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6.2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6.2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6.2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6.2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6.2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6.2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6.2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6.2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6.2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6.2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6.2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6.2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6.2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6.2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6.2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6.2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6.2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6.2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6.2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6.2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6.2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6.2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6.2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6.2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6.2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6.2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6.2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6.2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6.2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6.2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6.2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6.2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6.2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6.2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6.2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6.2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6.2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6.2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6.2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6.2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6.2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6.2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6.2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6.2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6.2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6.2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6.2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6.2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6.2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6.2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6.2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6.2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6.2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6.2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6.2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6.2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6.2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6.2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6.2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6.2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6.2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6.2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6.2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6.2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6.2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6.2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6.2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6.2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6.2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6.2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6.2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6.2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6.2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6.2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6.2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6.2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6.2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6.2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6.2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6.2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6.2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6.2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6.2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6.2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6.2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6.2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6.2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6.2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6.2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6.2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6.2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6.2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6.2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6.2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6.2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6.2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6.2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6.2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6.2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6.2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6.2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6.2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6.2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6.2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6.2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6.2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6.2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6.2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6.2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6.2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6.2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6.2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6.2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6.2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6.2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6.2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6.2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6.2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6.2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6.2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6.2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6.2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6.2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6.2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6.2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6.2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6.2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6.2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6.2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6.2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6.2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6.2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6.2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6.2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6.2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6.2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6.2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6.2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6.2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6.2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6.2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6.2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6.2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6.2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6.2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6.2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6.2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6.2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6.2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6.2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6.2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6.2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6.2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6.2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6.2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6.2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6.2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6.2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6.2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6.2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6.2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6.2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6.2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6.2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6.2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6.2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6.2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6.2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6.2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6.2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6.2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6.2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6.2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6.2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6.2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6.2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6.2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6.2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6.2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6.2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6.2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6.2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6.2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6.2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6.2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6.2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6.2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6.2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6.2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6.2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6.2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6.2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6.2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6.2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6.2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6.2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6.2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6.2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6.2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6.2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6.2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6.2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6.2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6.2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6.2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6.2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6.2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6.2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6.25" customHeigh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6.25" customHeigh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6.25" customHeigh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6.25" customHeigh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6.25" customHeigh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6.25" customHeigh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6.25" customHeigh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6.25" customHeigh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6.25" customHeigh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6.25" customHeigh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6.25" customHeigh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6.25" customHeigh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6.25" customHeigh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6.25" customHeigh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6.25" customHeigh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6.25" customHeight="1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26.25" customHeight="1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26.25" customHeight="1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3">
    <mergeCell ref="B1:D1"/>
    <mergeCell ref="E1:G1"/>
    <mergeCell ref="H1:J1"/>
  </mergeCell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000"/>
  <sheetViews>
    <sheetView zoomScale="85" zoomScaleNormal="85" workbookViewId="0">
      <selection activeCell="AA1" sqref="AA1"/>
    </sheetView>
  </sheetViews>
  <sheetFormatPr defaultColWidth="12.625" defaultRowHeight="15" customHeight="1" x14ac:dyDescent="0.2"/>
  <cols>
    <col min="1" max="1" width="4.75" customWidth="1"/>
    <col min="2" max="2" width="5" customWidth="1"/>
    <col min="3" max="3" width="3.25" customWidth="1"/>
    <col min="4" max="4" width="5.875" customWidth="1"/>
    <col min="5" max="5" width="5" customWidth="1"/>
    <col min="6" max="6" width="3.25" customWidth="1"/>
    <col min="7" max="7" width="5.875" customWidth="1"/>
    <col min="8" max="8" width="5" customWidth="1"/>
    <col min="9" max="9" width="3.25" customWidth="1"/>
    <col min="10" max="10" width="5.875" customWidth="1"/>
    <col min="11" max="11" width="5" customWidth="1"/>
    <col min="12" max="12" width="3.25" customWidth="1"/>
    <col min="13" max="13" width="5.875" customWidth="1"/>
    <col min="14" max="14" width="5" customWidth="1"/>
    <col min="15" max="15" width="3.25" customWidth="1"/>
    <col min="16" max="16" width="5.875" customWidth="1"/>
    <col min="17" max="17" width="5" customWidth="1"/>
    <col min="18" max="18" width="3.25" customWidth="1"/>
    <col min="19" max="19" width="5.875" customWidth="1"/>
    <col min="20" max="20" width="5" customWidth="1"/>
    <col min="21" max="21" width="3.25" customWidth="1"/>
    <col min="22" max="22" width="5.875" customWidth="1"/>
    <col min="23" max="23" width="5" customWidth="1"/>
    <col min="24" max="24" width="3.25" customWidth="1"/>
    <col min="25" max="25" width="5.875" customWidth="1"/>
    <col min="26" max="44" width="7.625" customWidth="1"/>
  </cols>
  <sheetData>
    <row r="1" spans="1:44" ht="156.75" customHeight="1" x14ac:dyDescent="0.4">
      <c r="A1" s="1"/>
      <c r="B1" s="38" t="s">
        <v>6</v>
      </c>
      <c r="C1" s="39"/>
      <c r="D1" s="39"/>
      <c r="E1" s="38" t="s">
        <v>7</v>
      </c>
      <c r="F1" s="39"/>
      <c r="G1" s="39"/>
      <c r="H1" s="38" t="s">
        <v>31</v>
      </c>
      <c r="I1" s="39"/>
      <c r="J1" s="39"/>
      <c r="K1" s="38" t="s">
        <v>9</v>
      </c>
      <c r="L1" s="39"/>
      <c r="M1" s="39"/>
      <c r="N1" s="38" t="s">
        <v>10</v>
      </c>
      <c r="O1" s="39"/>
      <c r="P1" s="39"/>
      <c r="Q1" s="38" t="s">
        <v>11</v>
      </c>
      <c r="R1" s="39"/>
      <c r="S1" s="39"/>
      <c r="T1" s="38" t="s">
        <v>12</v>
      </c>
      <c r="U1" s="39"/>
      <c r="V1" s="39"/>
      <c r="W1" s="38" t="s">
        <v>13</v>
      </c>
      <c r="X1" s="39"/>
      <c r="Y1" s="39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6.25" customHeight="1" x14ac:dyDescent="0.4">
      <c r="A2" s="1" t="s">
        <v>2</v>
      </c>
      <c r="B2" s="1" t="s">
        <v>3</v>
      </c>
      <c r="C2" s="1" t="s">
        <v>4</v>
      </c>
      <c r="D2" s="1" t="s">
        <v>5</v>
      </c>
      <c r="E2" s="1" t="s">
        <v>3</v>
      </c>
      <c r="F2" s="1" t="s">
        <v>4</v>
      </c>
      <c r="G2" s="1" t="s">
        <v>5</v>
      </c>
      <c r="H2" s="1" t="s">
        <v>3</v>
      </c>
      <c r="I2" s="1" t="s">
        <v>4</v>
      </c>
      <c r="J2" s="1" t="s">
        <v>5</v>
      </c>
      <c r="K2" s="1" t="s">
        <v>3</v>
      </c>
      <c r="L2" s="1" t="s">
        <v>4</v>
      </c>
      <c r="M2" s="1" t="s">
        <v>5</v>
      </c>
      <c r="N2" s="1" t="s">
        <v>3</v>
      </c>
      <c r="O2" s="1" t="s">
        <v>4</v>
      </c>
      <c r="P2" s="1" t="s">
        <v>5</v>
      </c>
      <c r="Q2" s="1" t="s">
        <v>3</v>
      </c>
      <c r="R2" s="1" t="s">
        <v>4</v>
      </c>
      <c r="S2" s="1" t="s">
        <v>5</v>
      </c>
      <c r="T2" s="1" t="s">
        <v>3</v>
      </c>
      <c r="U2" s="1" t="s">
        <v>4</v>
      </c>
      <c r="V2" s="1" t="s">
        <v>5</v>
      </c>
      <c r="W2" s="1" t="s">
        <v>3</v>
      </c>
      <c r="X2" s="1" t="s">
        <v>4</v>
      </c>
      <c r="Y2" s="1" t="s">
        <v>5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6.25" customHeight="1" x14ac:dyDescent="0.4">
      <c r="A3" s="1">
        <v>10</v>
      </c>
      <c r="B3" s="1">
        <v>250</v>
      </c>
      <c r="C3" s="1">
        <f t="shared" ref="C3:C83" si="0">B3/93.4</f>
        <v>2.6766595289079227</v>
      </c>
      <c r="D3" s="1">
        <f t="shared" ref="D3:D83" si="1">B3/0.186</f>
        <v>1344.0860215053763</v>
      </c>
      <c r="E3" s="1">
        <v>250</v>
      </c>
      <c r="F3" s="1">
        <f t="shared" ref="F3:F83" si="2">E3/80</f>
        <v>3.125</v>
      </c>
      <c r="G3" s="1">
        <f t="shared" ref="G3:G83" si="3">E3/0.133</f>
        <v>1879.6992481203006</v>
      </c>
      <c r="H3" s="1">
        <v>250</v>
      </c>
      <c r="I3" s="1">
        <f t="shared" ref="I3:I83" si="4">H3/102</f>
        <v>2.4509803921568629</v>
      </c>
      <c r="J3" s="1">
        <f>H3/0.15</f>
        <v>1666.6666666666667</v>
      </c>
      <c r="K3" s="1">
        <v>139</v>
      </c>
      <c r="L3" s="1">
        <f t="shared" ref="L3:L83" si="5">K3/95</f>
        <v>1.4631578947368422</v>
      </c>
      <c r="M3" s="1">
        <f t="shared" ref="M3:M83" si="6">K3/0.225</f>
        <v>617.77777777777771</v>
      </c>
      <c r="N3" s="1">
        <v>104</v>
      </c>
      <c r="O3" s="1">
        <f t="shared" ref="O3:O83" si="7">N3/90</f>
        <v>1.1555555555555554</v>
      </c>
      <c r="P3" s="1">
        <f t="shared" ref="P3:P83" si="8">N3/0.192</f>
        <v>541.66666666666663</v>
      </c>
      <c r="Q3" s="1">
        <v>78</v>
      </c>
      <c r="R3" s="1">
        <f t="shared" ref="R3:R83" si="9">Q3/90</f>
        <v>0.8666666666666667</v>
      </c>
      <c r="S3" s="1">
        <f t="shared" ref="S3:S83" si="10">Q3/0.196</f>
        <v>397.9591836734694</v>
      </c>
      <c r="T3" s="1">
        <v>70</v>
      </c>
      <c r="U3" s="1">
        <f t="shared" ref="U3:U83" si="11">T3/70</f>
        <v>1</v>
      </c>
      <c r="V3" s="1">
        <f t="shared" ref="V3:V83" si="12">T3/0.142</f>
        <v>492.95774647887328</v>
      </c>
      <c r="W3" s="1">
        <v>62</v>
      </c>
      <c r="X3" s="1">
        <f t="shared" ref="X3:X83" si="13">W3/31</f>
        <v>2</v>
      </c>
      <c r="Y3" s="1">
        <f t="shared" ref="Y3:Y83" si="14">W3/0.12</f>
        <v>516.66666666666674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6.25" customHeight="1" x14ac:dyDescent="0.4">
      <c r="A4" s="1">
        <v>11</v>
      </c>
      <c r="B4" s="1">
        <v>252</v>
      </c>
      <c r="C4" s="1">
        <f t="shared" si="0"/>
        <v>2.6980728051391862</v>
      </c>
      <c r="D4" s="1">
        <f t="shared" si="1"/>
        <v>1354.8387096774193</v>
      </c>
      <c r="E4" s="1">
        <v>250</v>
      </c>
      <c r="F4" s="1">
        <f t="shared" si="2"/>
        <v>3.125</v>
      </c>
      <c r="G4" s="1">
        <f t="shared" si="3"/>
        <v>1879.6992481203006</v>
      </c>
      <c r="H4" s="1">
        <v>250</v>
      </c>
      <c r="I4" s="1">
        <f t="shared" si="4"/>
        <v>2.4509803921568629</v>
      </c>
      <c r="J4" s="1">
        <f t="shared" ref="J4:J67" si="15">H4/0.15</f>
        <v>1666.6666666666667</v>
      </c>
      <c r="K4" s="1">
        <v>140</v>
      </c>
      <c r="L4" s="1">
        <f t="shared" si="5"/>
        <v>1.4736842105263157</v>
      </c>
      <c r="M4" s="1">
        <f t="shared" si="6"/>
        <v>622.22222222222217</v>
      </c>
      <c r="N4" s="1">
        <v>105</v>
      </c>
      <c r="O4" s="1">
        <f t="shared" si="7"/>
        <v>1.1666666666666667</v>
      </c>
      <c r="P4" s="1">
        <f t="shared" si="8"/>
        <v>546.875</v>
      </c>
      <c r="Q4" s="1">
        <v>79</v>
      </c>
      <c r="R4" s="1">
        <f t="shared" si="9"/>
        <v>0.87777777777777777</v>
      </c>
      <c r="S4" s="1">
        <f t="shared" si="10"/>
        <v>403.0612244897959</v>
      </c>
      <c r="T4" s="1">
        <v>70</v>
      </c>
      <c r="U4" s="1">
        <f t="shared" si="11"/>
        <v>1</v>
      </c>
      <c r="V4" s="1">
        <f t="shared" si="12"/>
        <v>492.95774647887328</v>
      </c>
      <c r="W4" s="1">
        <v>62</v>
      </c>
      <c r="X4" s="1">
        <f t="shared" si="13"/>
        <v>2</v>
      </c>
      <c r="Y4" s="1">
        <f t="shared" si="14"/>
        <v>516.66666666666674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26.25" customHeight="1" x14ac:dyDescent="0.4">
      <c r="A5" s="1">
        <v>12</v>
      </c>
      <c r="B5" s="1">
        <v>252</v>
      </c>
      <c r="C5" s="1">
        <f t="shared" si="0"/>
        <v>2.6980728051391862</v>
      </c>
      <c r="D5" s="1">
        <f t="shared" si="1"/>
        <v>1354.8387096774193</v>
      </c>
      <c r="E5" s="1">
        <v>250</v>
      </c>
      <c r="F5" s="1">
        <f t="shared" si="2"/>
        <v>3.125</v>
      </c>
      <c r="G5" s="1">
        <f t="shared" si="3"/>
        <v>1879.6992481203006</v>
      </c>
      <c r="H5" s="1">
        <v>250</v>
      </c>
      <c r="I5" s="1">
        <f t="shared" si="4"/>
        <v>2.4509803921568629</v>
      </c>
      <c r="J5" s="1">
        <f t="shared" si="15"/>
        <v>1666.6666666666667</v>
      </c>
      <c r="K5" s="1">
        <v>140</v>
      </c>
      <c r="L5" s="1">
        <f t="shared" si="5"/>
        <v>1.4736842105263157</v>
      </c>
      <c r="M5" s="1">
        <f t="shared" si="6"/>
        <v>622.22222222222217</v>
      </c>
      <c r="N5" s="1">
        <v>105</v>
      </c>
      <c r="O5" s="1">
        <f t="shared" si="7"/>
        <v>1.1666666666666667</v>
      </c>
      <c r="P5" s="1">
        <f t="shared" si="8"/>
        <v>546.875</v>
      </c>
      <c r="Q5" s="1">
        <v>79</v>
      </c>
      <c r="R5" s="1">
        <f t="shared" si="9"/>
        <v>0.87777777777777777</v>
      </c>
      <c r="S5" s="1">
        <f t="shared" si="10"/>
        <v>403.0612244897959</v>
      </c>
      <c r="T5" s="1">
        <v>70</v>
      </c>
      <c r="U5" s="1">
        <f t="shared" si="11"/>
        <v>1</v>
      </c>
      <c r="V5" s="1">
        <f t="shared" si="12"/>
        <v>492.95774647887328</v>
      </c>
      <c r="W5" s="1">
        <v>62</v>
      </c>
      <c r="X5" s="1">
        <f t="shared" si="13"/>
        <v>2</v>
      </c>
      <c r="Y5" s="1">
        <f t="shared" si="14"/>
        <v>516.66666666666674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6.25" customHeight="1" x14ac:dyDescent="0.4">
      <c r="A6" s="1">
        <v>13</v>
      </c>
      <c r="B6" s="1">
        <v>253</v>
      </c>
      <c r="C6" s="1">
        <f t="shared" si="0"/>
        <v>2.708779443254818</v>
      </c>
      <c r="D6" s="1">
        <f t="shared" si="1"/>
        <v>1360.2150537634409</v>
      </c>
      <c r="E6" s="1">
        <v>250</v>
      </c>
      <c r="F6" s="1">
        <f t="shared" si="2"/>
        <v>3.125</v>
      </c>
      <c r="G6" s="1">
        <f t="shared" si="3"/>
        <v>1879.6992481203006</v>
      </c>
      <c r="H6" s="1">
        <v>250</v>
      </c>
      <c r="I6" s="1">
        <f t="shared" si="4"/>
        <v>2.4509803921568629</v>
      </c>
      <c r="J6" s="1">
        <f t="shared" si="15"/>
        <v>1666.6666666666667</v>
      </c>
      <c r="K6" s="1">
        <v>140</v>
      </c>
      <c r="L6" s="1">
        <f t="shared" si="5"/>
        <v>1.4736842105263157</v>
      </c>
      <c r="M6" s="1">
        <f t="shared" si="6"/>
        <v>622.22222222222217</v>
      </c>
      <c r="N6" s="1">
        <v>106</v>
      </c>
      <c r="O6" s="1">
        <f t="shared" si="7"/>
        <v>1.1777777777777778</v>
      </c>
      <c r="P6" s="1">
        <f t="shared" si="8"/>
        <v>552.08333333333337</v>
      </c>
      <c r="Q6" s="1">
        <v>79</v>
      </c>
      <c r="R6" s="1">
        <f t="shared" si="9"/>
        <v>0.87777777777777777</v>
      </c>
      <c r="S6" s="1">
        <f t="shared" si="10"/>
        <v>403.0612244897959</v>
      </c>
      <c r="T6" s="1">
        <v>71</v>
      </c>
      <c r="U6" s="1">
        <f t="shared" si="11"/>
        <v>1.0142857142857142</v>
      </c>
      <c r="V6" s="1">
        <f t="shared" si="12"/>
        <v>500.00000000000006</v>
      </c>
      <c r="W6" s="1">
        <v>62</v>
      </c>
      <c r="X6" s="1">
        <f t="shared" si="13"/>
        <v>2</v>
      </c>
      <c r="Y6" s="1">
        <f t="shared" si="14"/>
        <v>516.66666666666674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26.25" customHeight="1" x14ac:dyDescent="0.4">
      <c r="A7" s="1">
        <v>14</v>
      </c>
      <c r="B7" s="1">
        <v>254</v>
      </c>
      <c r="C7" s="1">
        <f t="shared" si="0"/>
        <v>2.7194860813704493</v>
      </c>
      <c r="D7" s="1">
        <f t="shared" si="1"/>
        <v>1365.5913978494623</v>
      </c>
      <c r="E7" s="1">
        <v>250</v>
      </c>
      <c r="F7" s="1">
        <f t="shared" si="2"/>
        <v>3.125</v>
      </c>
      <c r="G7" s="1">
        <f t="shared" si="3"/>
        <v>1879.6992481203006</v>
      </c>
      <c r="H7" s="1">
        <v>250</v>
      </c>
      <c r="I7" s="1">
        <f t="shared" si="4"/>
        <v>2.4509803921568629</v>
      </c>
      <c r="J7" s="1">
        <f t="shared" si="15"/>
        <v>1666.6666666666667</v>
      </c>
      <c r="K7" s="1">
        <v>140</v>
      </c>
      <c r="L7" s="1">
        <f t="shared" si="5"/>
        <v>1.4736842105263157</v>
      </c>
      <c r="M7" s="1">
        <f t="shared" si="6"/>
        <v>622.22222222222217</v>
      </c>
      <c r="N7" s="1">
        <v>106</v>
      </c>
      <c r="O7" s="1">
        <f t="shared" si="7"/>
        <v>1.1777777777777778</v>
      </c>
      <c r="P7" s="1">
        <f t="shared" si="8"/>
        <v>552.08333333333337</v>
      </c>
      <c r="Q7" s="1">
        <v>80</v>
      </c>
      <c r="R7" s="1">
        <f t="shared" si="9"/>
        <v>0.88888888888888884</v>
      </c>
      <c r="S7" s="1">
        <f t="shared" si="10"/>
        <v>408.16326530612241</v>
      </c>
      <c r="T7" s="1">
        <v>72</v>
      </c>
      <c r="U7" s="1">
        <f t="shared" si="11"/>
        <v>1.0285714285714285</v>
      </c>
      <c r="V7" s="1">
        <f t="shared" si="12"/>
        <v>507.04225352112678</v>
      </c>
      <c r="W7" s="1">
        <v>62</v>
      </c>
      <c r="X7" s="1">
        <f t="shared" si="13"/>
        <v>2</v>
      </c>
      <c r="Y7" s="1">
        <f t="shared" si="14"/>
        <v>516.66666666666674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26.25" customHeight="1" x14ac:dyDescent="0.4">
      <c r="A8" s="1">
        <v>15</v>
      </c>
      <c r="B8" s="1">
        <v>254</v>
      </c>
      <c r="C8" s="1">
        <f t="shared" si="0"/>
        <v>2.7194860813704493</v>
      </c>
      <c r="D8" s="1">
        <f t="shared" si="1"/>
        <v>1365.5913978494623</v>
      </c>
      <c r="E8" s="1">
        <v>250</v>
      </c>
      <c r="F8" s="1">
        <f t="shared" si="2"/>
        <v>3.125</v>
      </c>
      <c r="G8" s="1">
        <f t="shared" si="3"/>
        <v>1879.6992481203006</v>
      </c>
      <c r="H8" s="1">
        <v>250</v>
      </c>
      <c r="I8" s="1">
        <f t="shared" si="4"/>
        <v>2.4509803921568629</v>
      </c>
      <c r="J8" s="1">
        <f t="shared" si="15"/>
        <v>1666.6666666666667</v>
      </c>
      <c r="K8" s="1">
        <v>140</v>
      </c>
      <c r="L8" s="1">
        <f t="shared" si="5"/>
        <v>1.4736842105263157</v>
      </c>
      <c r="M8" s="1">
        <f t="shared" si="6"/>
        <v>622.22222222222217</v>
      </c>
      <c r="N8" s="1">
        <v>106</v>
      </c>
      <c r="O8" s="1">
        <f t="shared" si="7"/>
        <v>1.1777777777777778</v>
      </c>
      <c r="P8" s="1">
        <f t="shared" si="8"/>
        <v>552.08333333333337</v>
      </c>
      <c r="Q8" s="1">
        <v>81</v>
      </c>
      <c r="R8" s="1">
        <f t="shared" si="9"/>
        <v>0.9</v>
      </c>
      <c r="S8" s="1">
        <f t="shared" si="10"/>
        <v>413.26530612244898</v>
      </c>
      <c r="T8" s="1">
        <v>72</v>
      </c>
      <c r="U8" s="1">
        <f t="shared" si="11"/>
        <v>1.0285714285714285</v>
      </c>
      <c r="V8" s="1">
        <f t="shared" si="12"/>
        <v>507.04225352112678</v>
      </c>
      <c r="W8" s="1">
        <v>62</v>
      </c>
      <c r="X8" s="1">
        <f t="shared" si="13"/>
        <v>2</v>
      </c>
      <c r="Y8" s="1">
        <f t="shared" si="14"/>
        <v>516.66666666666674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6.25" customHeight="1" x14ac:dyDescent="0.4">
      <c r="A9" s="1">
        <v>16</v>
      </c>
      <c r="B9" s="1">
        <v>255</v>
      </c>
      <c r="C9" s="1">
        <f t="shared" si="0"/>
        <v>2.7301927194860811</v>
      </c>
      <c r="D9" s="1">
        <f t="shared" si="1"/>
        <v>1370.9677419354839</v>
      </c>
      <c r="E9" s="1">
        <v>250</v>
      </c>
      <c r="F9" s="1">
        <f t="shared" si="2"/>
        <v>3.125</v>
      </c>
      <c r="G9" s="1">
        <f t="shared" si="3"/>
        <v>1879.6992481203006</v>
      </c>
      <c r="H9" s="1">
        <v>250</v>
      </c>
      <c r="I9" s="1">
        <f t="shared" si="4"/>
        <v>2.4509803921568629</v>
      </c>
      <c r="J9" s="1">
        <f t="shared" si="15"/>
        <v>1666.6666666666667</v>
      </c>
      <c r="K9" s="1">
        <v>140</v>
      </c>
      <c r="L9" s="1">
        <f t="shared" si="5"/>
        <v>1.4736842105263157</v>
      </c>
      <c r="M9" s="1">
        <f t="shared" si="6"/>
        <v>622.22222222222217</v>
      </c>
      <c r="N9" s="1">
        <v>107</v>
      </c>
      <c r="O9" s="1">
        <f t="shared" si="7"/>
        <v>1.1888888888888889</v>
      </c>
      <c r="P9" s="1">
        <f t="shared" si="8"/>
        <v>557.29166666666663</v>
      </c>
      <c r="Q9" s="1">
        <v>81</v>
      </c>
      <c r="R9" s="1">
        <f t="shared" si="9"/>
        <v>0.9</v>
      </c>
      <c r="S9" s="1">
        <f t="shared" si="10"/>
        <v>413.26530612244898</v>
      </c>
      <c r="T9" s="1">
        <v>72</v>
      </c>
      <c r="U9" s="1">
        <f t="shared" si="11"/>
        <v>1.0285714285714285</v>
      </c>
      <c r="V9" s="1">
        <f t="shared" si="12"/>
        <v>507.04225352112678</v>
      </c>
      <c r="W9" s="1">
        <v>62</v>
      </c>
      <c r="X9" s="1">
        <f t="shared" si="13"/>
        <v>2</v>
      </c>
      <c r="Y9" s="1">
        <f t="shared" si="14"/>
        <v>516.66666666666674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6.25" customHeight="1" x14ac:dyDescent="0.4">
      <c r="A10" s="1">
        <v>17</v>
      </c>
      <c r="B10" s="1">
        <v>256</v>
      </c>
      <c r="C10" s="1">
        <f t="shared" si="0"/>
        <v>2.7408993576017129</v>
      </c>
      <c r="D10" s="1">
        <f t="shared" si="1"/>
        <v>1376.3440860215053</v>
      </c>
      <c r="E10" s="1">
        <v>250</v>
      </c>
      <c r="F10" s="1">
        <f t="shared" si="2"/>
        <v>3.125</v>
      </c>
      <c r="G10" s="1">
        <f t="shared" si="3"/>
        <v>1879.6992481203006</v>
      </c>
      <c r="H10" s="1">
        <v>250</v>
      </c>
      <c r="I10" s="1">
        <f t="shared" si="4"/>
        <v>2.4509803921568629</v>
      </c>
      <c r="J10" s="1">
        <f t="shared" si="15"/>
        <v>1666.6666666666667</v>
      </c>
      <c r="K10" s="1">
        <v>140</v>
      </c>
      <c r="L10" s="1">
        <f t="shared" si="5"/>
        <v>1.4736842105263157</v>
      </c>
      <c r="M10" s="1">
        <f t="shared" si="6"/>
        <v>622.22222222222217</v>
      </c>
      <c r="N10" s="1">
        <v>107</v>
      </c>
      <c r="O10" s="1">
        <f t="shared" si="7"/>
        <v>1.1888888888888889</v>
      </c>
      <c r="P10" s="1">
        <f t="shared" si="8"/>
        <v>557.29166666666663</v>
      </c>
      <c r="Q10" s="1">
        <v>80</v>
      </c>
      <c r="R10" s="1">
        <f t="shared" si="9"/>
        <v>0.88888888888888884</v>
      </c>
      <c r="S10" s="1">
        <f t="shared" si="10"/>
        <v>408.16326530612241</v>
      </c>
      <c r="T10" s="1">
        <v>72</v>
      </c>
      <c r="U10" s="1">
        <f t="shared" si="11"/>
        <v>1.0285714285714285</v>
      </c>
      <c r="V10" s="1">
        <f t="shared" si="12"/>
        <v>507.04225352112678</v>
      </c>
      <c r="W10" s="1">
        <v>62</v>
      </c>
      <c r="X10" s="1">
        <f t="shared" si="13"/>
        <v>2</v>
      </c>
      <c r="Y10" s="1">
        <f t="shared" si="14"/>
        <v>516.66666666666674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26.25" customHeight="1" x14ac:dyDescent="0.4">
      <c r="A11" s="1">
        <v>18</v>
      </c>
      <c r="B11" s="1">
        <v>256</v>
      </c>
      <c r="C11" s="1">
        <f t="shared" si="0"/>
        <v>2.7408993576017129</v>
      </c>
      <c r="D11" s="1">
        <f t="shared" si="1"/>
        <v>1376.3440860215053</v>
      </c>
      <c r="E11" s="1">
        <v>250</v>
      </c>
      <c r="F11" s="1">
        <f t="shared" si="2"/>
        <v>3.125</v>
      </c>
      <c r="G11" s="1">
        <f t="shared" si="3"/>
        <v>1879.6992481203006</v>
      </c>
      <c r="H11" s="1">
        <v>250</v>
      </c>
      <c r="I11" s="1">
        <f t="shared" si="4"/>
        <v>2.4509803921568629</v>
      </c>
      <c r="J11" s="1">
        <f t="shared" si="15"/>
        <v>1666.6666666666667</v>
      </c>
      <c r="K11" s="1">
        <v>141</v>
      </c>
      <c r="L11" s="1">
        <f t="shared" si="5"/>
        <v>1.4842105263157894</v>
      </c>
      <c r="M11" s="1">
        <f t="shared" si="6"/>
        <v>626.66666666666663</v>
      </c>
      <c r="N11" s="1">
        <v>107</v>
      </c>
      <c r="O11" s="1">
        <f t="shared" si="7"/>
        <v>1.1888888888888889</v>
      </c>
      <c r="P11" s="1">
        <f t="shared" si="8"/>
        <v>557.29166666666663</v>
      </c>
      <c r="Q11" s="1">
        <v>81</v>
      </c>
      <c r="R11" s="1">
        <f t="shared" si="9"/>
        <v>0.9</v>
      </c>
      <c r="S11" s="1">
        <f t="shared" si="10"/>
        <v>413.26530612244898</v>
      </c>
      <c r="T11" s="1">
        <v>72</v>
      </c>
      <c r="U11" s="1">
        <f t="shared" si="11"/>
        <v>1.0285714285714285</v>
      </c>
      <c r="V11" s="1">
        <f t="shared" si="12"/>
        <v>507.04225352112678</v>
      </c>
      <c r="W11" s="1">
        <v>62</v>
      </c>
      <c r="X11" s="1">
        <f t="shared" si="13"/>
        <v>2</v>
      </c>
      <c r="Y11" s="1">
        <f t="shared" si="14"/>
        <v>516.66666666666674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26.25" customHeight="1" x14ac:dyDescent="0.4">
      <c r="A12" s="1">
        <v>19</v>
      </c>
      <c r="B12" s="1">
        <v>257</v>
      </c>
      <c r="C12" s="1">
        <f t="shared" si="0"/>
        <v>2.7516059957173447</v>
      </c>
      <c r="D12" s="1">
        <f t="shared" si="1"/>
        <v>1381.7204301075269</v>
      </c>
      <c r="E12" s="1">
        <v>250</v>
      </c>
      <c r="F12" s="1">
        <f t="shared" si="2"/>
        <v>3.125</v>
      </c>
      <c r="G12" s="1">
        <f t="shared" si="3"/>
        <v>1879.6992481203006</v>
      </c>
      <c r="H12" s="1">
        <v>250</v>
      </c>
      <c r="I12" s="1">
        <f t="shared" si="4"/>
        <v>2.4509803921568629</v>
      </c>
      <c r="J12" s="1">
        <f t="shared" si="15"/>
        <v>1666.6666666666667</v>
      </c>
      <c r="K12" s="1">
        <v>141</v>
      </c>
      <c r="L12" s="1">
        <f t="shared" si="5"/>
        <v>1.4842105263157894</v>
      </c>
      <c r="M12" s="1">
        <f t="shared" si="6"/>
        <v>626.66666666666663</v>
      </c>
      <c r="N12" s="1">
        <v>107</v>
      </c>
      <c r="O12" s="1">
        <f t="shared" si="7"/>
        <v>1.1888888888888889</v>
      </c>
      <c r="P12" s="1">
        <f t="shared" si="8"/>
        <v>557.29166666666663</v>
      </c>
      <c r="Q12" s="1">
        <v>80</v>
      </c>
      <c r="R12" s="1">
        <f t="shared" si="9"/>
        <v>0.88888888888888884</v>
      </c>
      <c r="S12" s="1">
        <f t="shared" si="10"/>
        <v>408.16326530612241</v>
      </c>
      <c r="T12" s="1">
        <v>72</v>
      </c>
      <c r="U12" s="1">
        <f t="shared" si="11"/>
        <v>1.0285714285714285</v>
      </c>
      <c r="V12" s="1">
        <f t="shared" si="12"/>
        <v>507.04225352112678</v>
      </c>
      <c r="W12" s="1">
        <v>62</v>
      </c>
      <c r="X12" s="1">
        <f t="shared" si="13"/>
        <v>2</v>
      </c>
      <c r="Y12" s="1">
        <f t="shared" si="14"/>
        <v>516.66666666666674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6.25" customHeight="1" x14ac:dyDescent="0.4">
      <c r="A13" s="1">
        <v>20</v>
      </c>
      <c r="B13" s="1">
        <v>259</v>
      </c>
      <c r="C13" s="1">
        <f t="shared" si="0"/>
        <v>2.7730192719486078</v>
      </c>
      <c r="D13" s="1">
        <f t="shared" si="1"/>
        <v>1392.4731182795699</v>
      </c>
      <c r="E13" s="1">
        <v>250</v>
      </c>
      <c r="F13" s="1">
        <f t="shared" si="2"/>
        <v>3.125</v>
      </c>
      <c r="G13" s="1">
        <f t="shared" si="3"/>
        <v>1879.6992481203006</v>
      </c>
      <c r="H13" s="1">
        <v>250</v>
      </c>
      <c r="I13" s="1">
        <f t="shared" si="4"/>
        <v>2.4509803921568629</v>
      </c>
      <c r="J13" s="1">
        <f t="shared" si="15"/>
        <v>1666.6666666666667</v>
      </c>
      <c r="K13" s="1">
        <v>141</v>
      </c>
      <c r="L13" s="1">
        <f t="shared" si="5"/>
        <v>1.4842105263157894</v>
      </c>
      <c r="M13" s="1">
        <f t="shared" si="6"/>
        <v>626.66666666666663</v>
      </c>
      <c r="N13" s="1">
        <v>107</v>
      </c>
      <c r="O13" s="1">
        <f t="shared" si="7"/>
        <v>1.1888888888888889</v>
      </c>
      <c r="P13" s="1">
        <f t="shared" si="8"/>
        <v>557.29166666666663</v>
      </c>
      <c r="Q13" s="1">
        <v>81</v>
      </c>
      <c r="R13" s="1">
        <f t="shared" si="9"/>
        <v>0.9</v>
      </c>
      <c r="S13" s="1">
        <f t="shared" si="10"/>
        <v>413.26530612244898</v>
      </c>
      <c r="T13" s="1">
        <v>73</v>
      </c>
      <c r="U13" s="1">
        <f t="shared" si="11"/>
        <v>1.0428571428571429</v>
      </c>
      <c r="V13" s="1">
        <f t="shared" si="12"/>
        <v>514.08450704225356</v>
      </c>
      <c r="W13" s="1">
        <v>62</v>
      </c>
      <c r="X13" s="1">
        <f t="shared" si="13"/>
        <v>2</v>
      </c>
      <c r="Y13" s="1">
        <f t="shared" si="14"/>
        <v>516.66666666666674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26.25" customHeight="1" x14ac:dyDescent="0.4">
      <c r="A14" s="1">
        <v>21</v>
      </c>
      <c r="B14" s="1">
        <v>259</v>
      </c>
      <c r="C14" s="1">
        <f t="shared" si="0"/>
        <v>2.7730192719486078</v>
      </c>
      <c r="D14" s="1">
        <f t="shared" si="1"/>
        <v>1392.4731182795699</v>
      </c>
      <c r="E14" s="1">
        <v>249</v>
      </c>
      <c r="F14" s="1">
        <f t="shared" si="2"/>
        <v>3.1124999999999998</v>
      </c>
      <c r="G14" s="1">
        <f t="shared" si="3"/>
        <v>1872.1804511278194</v>
      </c>
      <c r="H14" s="1">
        <v>250</v>
      </c>
      <c r="I14" s="1">
        <f t="shared" si="4"/>
        <v>2.4509803921568629</v>
      </c>
      <c r="J14" s="1">
        <f t="shared" si="15"/>
        <v>1666.6666666666667</v>
      </c>
      <c r="K14" s="1">
        <v>141</v>
      </c>
      <c r="L14" s="1">
        <f t="shared" si="5"/>
        <v>1.4842105263157894</v>
      </c>
      <c r="M14" s="1">
        <f t="shared" si="6"/>
        <v>626.66666666666663</v>
      </c>
      <c r="N14" s="1">
        <v>107</v>
      </c>
      <c r="O14" s="1">
        <f t="shared" si="7"/>
        <v>1.1888888888888889</v>
      </c>
      <c r="P14" s="1">
        <f t="shared" si="8"/>
        <v>557.29166666666663</v>
      </c>
      <c r="Q14" s="1">
        <v>81</v>
      </c>
      <c r="R14" s="1">
        <f t="shared" si="9"/>
        <v>0.9</v>
      </c>
      <c r="S14" s="1">
        <f t="shared" si="10"/>
        <v>413.26530612244898</v>
      </c>
      <c r="T14" s="1">
        <v>73</v>
      </c>
      <c r="U14" s="1">
        <f t="shared" si="11"/>
        <v>1.0428571428571429</v>
      </c>
      <c r="V14" s="1">
        <f t="shared" si="12"/>
        <v>514.08450704225356</v>
      </c>
      <c r="W14" s="1">
        <v>63</v>
      </c>
      <c r="X14" s="1">
        <f t="shared" si="13"/>
        <v>2.032258064516129</v>
      </c>
      <c r="Y14" s="1">
        <f t="shared" si="14"/>
        <v>525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6.25" customHeight="1" x14ac:dyDescent="0.4">
      <c r="A15" s="1">
        <v>22</v>
      </c>
      <c r="B15" s="1">
        <v>260</v>
      </c>
      <c r="C15" s="1">
        <f t="shared" si="0"/>
        <v>2.7837259100642395</v>
      </c>
      <c r="D15" s="1">
        <f t="shared" si="1"/>
        <v>1397.8494623655913</v>
      </c>
      <c r="E15" s="1">
        <v>247</v>
      </c>
      <c r="F15" s="1">
        <f t="shared" si="2"/>
        <v>3.0874999999999999</v>
      </c>
      <c r="G15" s="1">
        <f t="shared" si="3"/>
        <v>1857.1428571428571</v>
      </c>
      <c r="H15" s="1">
        <v>250</v>
      </c>
      <c r="I15" s="1">
        <f t="shared" si="4"/>
        <v>2.4509803921568629</v>
      </c>
      <c r="J15" s="1">
        <f t="shared" si="15"/>
        <v>1666.6666666666667</v>
      </c>
      <c r="K15" s="1">
        <v>141</v>
      </c>
      <c r="L15" s="1">
        <f t="shared" si="5"/>
        <v>1.4842105263157894</v>
      </c>
      <c r="M15" s="1">
        <f t="shared" si="6"/>
        <v>626.66666666666663</v>
      </c>
      <c r="N15" s="1">
        <v>107</v>
      </c>
      <c r="O15" s="1">
        <f t="shared" si="7"/>
        <v>1.1888888888888889</v>
      </c>
      <c r="P15" s="1">
        <f t="shared" si="8"/>
        <v>557.29166666666663</v>
      </c>
      <c r="Q15" s="1">
        <v>81</v>
      </c>
      <c r="R15" s="1">
        <f t="shared" si="9"/>
        <v>0.9</v>
      </c>
      <c r="S15" s="1">
        <f t="shared" si="10"/>
        <v>413.26530612244898</v>
      </c>
      <c r="T15" s="1">
        <v>73</v>
      </c>
      <c r="U15" s="1">
        <f t="shared" si="11"/>
        <v>1.0428571428571429</v>
      </c>
      <c r="V15" s="1">
        <f t="shared" si="12"/>
        <v>514.08450704225356</v>
      </c>
      <c r="W15" s="1">
        <v>63</v>
      </c>
      <c r="X15" s="1">
        <f t="shared" si="13"/>
        <v>2.032258064516129</v>
      </c>
      <c r="Y15" s="1">
        <f t="shared" si="14"/>
        <v>525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26.25" customHeight="1" x14ac:dyDescent="0.4">
      <c r="A16" s="1">
        <v>23</v>
      </c>
      <c r="B16" s="1">
        <v>260</v>
      </c>
      <c r="C16" s="1">
        <f t="shared" si="0"/>
        <v>2.7837259100642395</v>
      </c>
      <c r="D16" s="1">
        <f t="shared" si="1"/>
        <v>1397.8494623655913</v>
      </c>
      <c r="E16" s="1">
        <v>246</v>
      </c>
      <c r="F16" s="1">
        <f t="shared" si="2"/>
        <v>3.0750000000000002</v>
      </c>
      <c r="G16" s="1">
        <f t="shared" si="3"/>
        <v>1849.624060150376</v>
      </c>
      <c r="H16" s="1">
        <v>250</v>
      </c>
      <c r="I16" s="1">
        <f t="shared" si="4"/>
        <v>2.4509803921568629</v>
      </c>
      <c r="J16" s="1">
        <f t="shared" si="15"/>
        <v>1666.6666666666667</v>
      </c>
      <c r="K16" s="1">
        <v>141</v>
      </c>
      <c r="L16" s="1">
        <f t="shared" si="5"/>
        <v>1.4842105263157894</v>
      </c>
      <c r="M16" s="1">
        <f t="shared" si="6"/>
        <v>626.66666666666663</v>
      </c>
      <c r="N16" s="1">
        <v>107</v>
      </c>
      <c r="O16" s="1">
        <f t="shared" si="7"/>
        <v>1.1888888888888889</v>
      </c>
      <c r="P16" s="1">
        <f t="shared" si="8"/>
        <v>557.29166666666663</v>
      </c>
      <c r="Q16" s="1">
        <v>82</v>
      </c>
      <c r="R16" s="1">
        <f t="shared" si="9"/>
        <v>0.91111111111111109</v>
      </c>
      <c r="S16" s="1">
        <f t="shared" si="10"/>
        <v>418.36734693877548</v>
      </c>
      <c r="T16" s="1">
        <v>73</v>
      </c>
      <c r="U16" s="1">
        <f t="shared" si="11"/>
        <v>1.0428571428571429</v>
      </c>
      <c r="V16" s="1">
        <f t="shared" si="12"/>
        <v>514.08450704225356</v>
      </c>
      <c r="W16" s="1">
        <v>63</v>
      </c>
      <c r="X16" s="1">
        <f t="shared" si="13"/>
        <v>2.032258064516129</v>
      </c>
      <c r="Y16" s="1">
        <f t="shared" si="14"/>
        <v>525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26.25" customHeight="1" x14ac:dyDescent="0.4">
      <c r="A17" s="1">
        <v>24</v>
      </c>
      <c r="B17" s="1">
        <v>260</v>
      </c>
      <c r="C17" s="1">
        <f t="shared" si="0"/>
        <v>2.7837259100642395</v>
      </c>
      <c r="D17" s="1">
        <f t="shared" si="1"/>
        <v>1397.8494623655913</v>
      </c>
      <c r="E17" s="1">
        <v>243</v>
      </c>
      <c r="F17" s="1">
        <f t="shared" si="2"/>
        <v>3.0375000000000001</v>
      </c>
      <c r="G17" s="1">
        <f t="shared" si="3"/>
        <v>1827.0676691729323</v>
      </c>
      <c r="H17" s="1">
        <v>250</v>
      </c>
      <c r="I17" s="1">
        <f t="shared" si="4"/>
        <v>2.4509803921568629</v>
      </c>
      <c r="J17" s="1">
        <f t="shared" si="15"/>
        <v>1666.6666666666667</v>
      </c>
      <c r="K17" s="1">
        <v>141</v>
      </c>
      <c r="L17" s="1">
        <f t="shared" si="5"/>
        <v>1.4842105263157894</v>
      </c>
      <c r="M17" s="1">
        <f t="shared" si="6"/>
        <v>626.66666666666663</v>
      </c>
      <c r="N17" s="1">
        <v>107</v>
      </c>
      <c r="O17" s="1">
        <f t="shared" si="7"/>
        <v>1.1888888888888889</v>
      </c>
      <c r="P17" s="1">
        <f t="shared" si="8"/>
        <v>557.29166666666663</v>
      </c>
      <c r="Q17" s="1">
        <v>82</v>
      </c>
      <c r="R17" s="1">
        <f t="shared" si="9"/>
        <v>0.91111111111111109</v>
      </c>
      <c r="S17" s="1">
        <f t="shared" si="10"/>
        <v>418.36734693877548</v>
      </c>
      <c r="T17" s="1">
        <v>73</v>
      </c>
      <c r="U17" s="1">
        <f t="shared" si="11"/>
        <v>1.0428571428571429</v>
      </c>
      <c r="V17" s="1">
        <f t="shared" si="12"/>
        <v>514.08450704225356</v>
      </c>
      <c r="W17" s="1">
        <v>63</v>
      </c>
      <c r="X17" s="1">
        <f t="shared" si="13"/>
        <v>2.032258064516129</v>
      </c>
      <c r="Y17" s="1">
        <f t="shared" si="14"/>
        <v>525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26.25" customHeight="1" x14ac:dyDescent="0.4">
      <c r="A18" s="1">
        <v>25</v>
      </c>
      <c r="B18" s="1">
        <v>261</v>
      </c>
      <c r="C18" s="1">
        <f t="shared" si="0"/>
        <v>2.7944325481798713</v>
      </c>
      <c r="D18" s="1">
        <f t="shared" si="1"/>
        <v>1403.2258064516129</v>
      </c>
      <c r="E18" s="1">
        <v>238</v>
      </c>
      <c r="F18" s="1">
        <f t="shared" si="2"/>
        <v>2.9750000000000001</v>
      </c>
      <c r="G18" s="1">
        <f t="shared" si="3"/>
        <v>1789.4736842105262</v>
      </c>
      <c r="H18" s="1">
        <v>250</v>
      </c>
      <c r="I18" s="1">
        <f t="shared" si="4"/>
        <v>2.4509803921568629</v>
      </c>
      <c r="J18" s="1">
        <f t="shared" si="15"/>
        <v>1666.6666666666667</v>
      </c>
      <c r="K18" s="1">
        <v>141</v>
      </c>
      <c r="L18" s="1">
        <f t="shared" si="5"/>
        <v>1.4842105263157894</v>
      </c>
      <c r="M18" s="1">
        <f t="shared" si="6"/>
        <v>626.66666666666663</v>
      </c>
      <c r="N18" s="1">
        <v>107</v>
      </c>
      <c r="O18" s="1">
        <f t="shared" si="7"/>
        <v>1.1888888888888889</v>
      </c>
      <c r="P18" s="1">
        <f t="shared" si="8"/>
        <v>557.29166666666663</v>
      </c>
      <c r="Q18" s="1">
        <v>82</v>
      </c>
      <c r="R18" s="1">
        <f t="shared" si="9"/>
        <v>0.91111111111111109</v>
      </c>
      <c r="S18" s="1">
        <f t="shared" si="10"/>
        <v>418.36734693877548</v>
      </c>
      <c r="T18" s="1">
        <v>73</v>
      </c>
      <c r="U18" s="1">
        <f t="shared" si="11"/>
        <v>1.0428571428571429</v>
      </c>
      <c r="V18" s="1">
        <f t="shared" si="12"/>
        <v>514.08450704225356</v>
      </c>
      <c r="W18" s="1">
        <v>64</v>
      </c>
      <c r="X18" s="1">
        <f t="shared" si="13"/>
        <v>2.064516129032258</v>
      </c>
      <c r="Y18" s="1">
        <f t="shared" si="14"/>
        <v>533.33333333333337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26.25" customHeight="1" x14ac:dyDescent="0.4">
      <c r="A19" s="1">
        <v>26</v>
      </c>
      <c r="B19" s="1">
        <v>261</v>
      </c>
      <c r="C19" s="1">
        <f t="shared" si="0"/>
        <v>2.7944325481798713</v>
      </c>
      <c r="D19" s="1">
        <f t="shared" si="1"/>
        <v>1403.2258064516129</v>
      </c>
      <c r="E19" s="1">
        <v>236</v>
      </c>
      <c r="F19" s="1">
        <f t="shared" si="2"/>
        <v>2.95</v>
      </c>
      <c r="G19" s="1">
        <f t="shared" si="3"/>
        <v>1774.4360902255637</v>
      </c>
      <c r="H19" s="1">
        <v>250</v>
      </c>
      <c r="I19" s="1">
        <f t="shared" si="4"/>
        <v>2.4509803921568629</v>
      </c>
      <c r="J19" s="1">
        <f t="shared" si="15"/>
        <v>1666.6666666666667</v>
      </c>
      <c r="K19" s="1">
        <v>141</v>
      </c>
      <c r="L19" s="1">
        <f t="shared" si="5"/>
        <v>1.4842105263157894</v>
      </c>
      <c r="M19" s="1">
        <f t="shared" si="6"/>
        <v>626.66666666666663</v>
      </c>
      <c r="N19" s="1">
        <v>108</v>
      </c>
      <c r="O19" s="1">
        <f t="shared" si="7"/>
        <v>1.2</v>
      </c>
      <c r="P19" s="1">
        <f t="shared" si="8"/>
        <v>562.5</v>
      </c>
      <c r="Q19" s="1">
        <v>82</v>
      </c>
      <c r="R19" s="1">
        <f t="shared" si="9"/>
        <v>0.91111111111111109</v>
      </c>
      <c r="S19" s="1">
        <f t="shared" si="10"/>
        <v>418.36734693877548</v>
      </c>
      <c r="T19" s="1">
        <v>73</v>
      </c>
      <c r="U19" s="1">
        <f t="shared" si="11"/>
        <v>1.0428571428571429</v>
      </c>
      <c r="V19" s="1">
        <f t="shared" si="12"/>
        <v>514.08450704225356</v>
      </c>
      <c r="W19" s="1">
        <v>64</v>
      </c>
      <c r="X19" s="1">
        <f t="shared" si="13"/>
        <v>2.064516129032258</v>
      </c>
      <c r="Y19" s="1">
        <f t="shared" si="14"/>
        <v>533.33333333333337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26.25" customHeight="1" x14ac:dyDescent="0.4">
      <c r="A20" s="1">
        <v>27</v>
      </c>
      <c r="B20" s="1">
        <v>252</v>
      </c>
      <c r="C20" s="1">
        <f t="shared" si="0"/>
        <v>2.6980728051391862</v>
      </c>
      <c r="D20" s="1">
        <f t="shared" si="1"/>
        <v>1354.8387096774193</v>
      </c>
      <c r="E20" s="1">
        <v>233</v>
      </c>
      <c r="F20" s="1">
        <f t="shared" si="2"/>
        <v>2.9125000000000001</v>
      </c>
      <c r="G20" s="1">
        <f t="shared" si="3"/>
        <v>1751.8796992481202</v>
      </c>
      <c r="H20" s="1">
        <v>250</v>
      </c>
      <c r="I20" s="1">
        <f t="shared" si="4"/>
        <v>2.4509803921568629</v>
      </c>
      <c r="J20" s="1">
        <f t="shared" si="15"/>
        <v>1666.6666666666667</v>
      </c>
      <c r="K20" s="1">
        <v>141</v>
      </c>
      <c r="L20" s="1">
        <f t="shared" si="5"/>
        <v>1.4842105263157894</v>
      </c>
      <c r="M20" s="1">
        <f t="shared" si="6"/>
        <v>626.66666666666663</v>
      </c>
      <c r="N20" s="1">
        <v>108</v>
      </c>
      <c r="O20" s="1">
        <f t="shared" si="7"/>
        <v>1.2</v>
      </c>
      <c r="P20" s="1">
        <f t="shared" si="8"/>
        <v>562.5</v>
      </c>
      <c r="Q20" s="1">
        <v>82</v>
      </c>
      <c r="R20" s="1">
        <f t="shared" si="9"/>
        <v>0.91111111111111109</v>
      </c>
      <c r="S20" s="1">
        <f t="shared" si="10"/>
        <v>418.36734693877548</v>
      </c>
      <c r="T20" s="1">
        <v>73</v>
      </c>
      <c r="U20" s="1">
        <f t="shared" si="11"/>
        <v>1.0428571428571429</v>
      </c>
      <c r="V20" s="1">
        <f t="shared" si="12"/>
        <v>514.08450704225356</v>
      </c>
      <c r="W20" s="1">
        <v>64</v>
      </c>
      <c r="X20" s="1">
        <f t="shared" si="13"/>
        <v>2.064516129032258</v>
      </c>
      <c r="Y20" s="1">
        <f t="shared" si="14"/>
        <v>533.33333333333337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6.25" customHeight="1" x14ac:dyDescent="0.4">
      <c r="A21" s="1">
        <v>28</v>
      </c>
      <c r="B21" s="1">
        <v>252</v>
      </c>
      <c r="C21" s="1">
        <f t="shared" si="0"/>
        <v>2.6980728051391862</v>
      </c>
      <c r="D21" s="1">
        <f t="shared" si="1"/>
        <v>1354.8387096774193</v>
      </c>
      <c r="E21" s="1">
        <v>230</v>
      </c>
      <c r="F21" s="1">
        <f t="shared" si="2"/>
        <v>2.875</v>
      </c>
      <c r="G21" s="1">
        <f t="shared" si="3"/>
        <v>1729.3233082706765</v>
      </c>
      <c r="H21" s="1">
        <v>250</v>
      </c>
      <c r="I21" s="1">
        <f t="shared" si="4"/>
        <v>2.4509803921568629</v>
      </c>
      <c r="J21" s="1">
        <f t="shared" si="15"/>
        <v>1666.6666666666667</v>
      </c>
      <c r="K21" s="1">
        <v>140</v>
      </c>
      <c r="L21" s="1">
        <f t="shared" si="5"/>
        <v>1.4736842105263157</v>
      </c>
      <c r="M21" s="1">
        <f t="shared" si="6"/>
        <v>622.22222222222217</v>
      </c>
      <c r="N21" s="1">
        <v>108</v>
      </c>
      <c r="O21" s="1">
        <f t="shared" si="7"/>
        <v>1.2</v>
      </c>
      <c r="P21" s="1">
        <f t="shared" si="8"/>
        <v>562.5</v>
      </c>
      <c r="Q21" s="1">
        <v>82</v>
      </c>
      <c r="R21" s="1">
        <f t="shared" si="9"/>
        <v>0.91111111111111109</v>
      </c>
      <c r="S21" s="1">
        <f t="shared" si="10"/>
        <v>418.36734693877548</v>
      </c>
      <c r="T21" s="1">
        <v>74</v>
      </c>
      <c r="U21" s="1">
        <f t="shared" si="11"/>
        <v>1.0571428571428572</v>
      </c>
      <c r="V21" s="1">
        <f t="shared" si="12"/>
        <v>521.12676056338034</v>
      </c>
      <c r="W21" s="1">
        <v>65</v>
      </c>
      <c r="X21" s="1">
        <f t="shared" si="13"/>
        <v>2.096774193548387</v>
      </c>
      <c r="Y21" s="1">
        <f t="shared" si="14"/>
        <v>541.66666666666674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26.25" customHeight="1" x14ac:dyDescent="0.4">
      <c r="A22" s="1">
        <v>29</v>
      </c>
      <c r="B22" s="1">
        <v>252</v>
      </c>
      <c r="C22" s="1">
        <f t="shared" si="0"/>
        <v>2.6980728051391862</v>
      </c>
      <c r="D22" s="1">
        <f t="shared" si="1"/>
        <v>1354.8387096774193</v>
      </c>
      <c r="E22" s="1">
        <v>226</v>
      </c>
      <c r="F22" s="1">
        <f t="shared" si="2"/>
        <v>2.8250000000000002</v>
      </c>
      <c r="G22" s="1">
        <f t="shared" si="3"/>
        <v>1699.2481203007517</v>
      </c>
      <c r="H22" s="1">
        <v>250</v>
      </c>
      <c r="I22" s="1">
        <f t="shared" si="4"/>
        <v>2.4509803921568629</v>
      </c>
      <c r="J22" s="1">
        <f t="shared" si="15"/>
        <v>1666.6666666666667</v>
      </c>
      <c r="K22" s="1">
        <v>140</v>
      </c>
      <c r="L22" s="1">
        <f t="shared" si="5"/>
        <v>1.4736842105263157</v>
      </c>
      <c r="M22" s="1">
        <f t="shared" si="6"/>
        <v>622.22222222222217</v>
      </c>
      <c r="N22" s="1">
        <v>108</v>
      </c>
      <c r="O22" s="1">
        <f t="shared" si="7"/>
        <v>1.2</v>
      </c>
      <c r="P22" s="1">
        <f t="shared" si="8"/>
        <v>562.5</v>
      </c>
      <c r="Q22" s="1">
        <v>82</v>
      </c>
      <c r="R22" s="1">
        <f t="shared" si="9"/>
        <v>0.91111111111111109</v>
      </c>
      <c r="S22" s="1">
        <f t="shared" si="10"/>
        <v>418.36734693877548</v>
      </c>
      <c r="T22" s="1">
        <v>74</v>
      </c>
      <c r="U22" s="1">
        <f t="shared" si="11"/>
        <v>1.0571428571428572</v>
      </c>
      <c r="V22" s="1">
        <f t="shared" si="12"/>
        <v>521.12676056338034</v>
      </c>
      <c r="W22" s="1">
        <v>65</v>
      </c>
      <c r="X22" s="1">
        <f t="shared" si="13"/>
        <v>2.096774193548387</v>
      </c>
      <c r="Y22" s="1">
        <f t="shared" si="14"/>
        <v>541.66666666666674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26.25" customHeight="1" x14ac:dyDescent="0.4">
      <c r="A23" s="1">
        <v>30</v>
      </c>
      <c r="B23" s="1">
        <v>200</v>
      </c>
      <c r="C23" s="1">
        <f t="shared" si="0"/>
        <v>2.1413276231263381</v>
      </c>
      <c r="D23" s="1">
        <f t="shared" si="1"/>
        <v>1075.2688172043011</v>
      </c>
      <c r="E23" s="1">
        <v>223</v>
      </c>
      <c r="F23" s="1">
        <f t="shared" si="2"/>
        <v>2.7875000000000001</v>
      </c>
      <c r="G23" s="1">
        <f t="shared" si="3"/>
        <v>1676.6917293233082</v>
      </c>
      <c r="H23" s="1">
        <v>250</v>
      </c>
      <c r="I23" s="1">
        <f t="shared" si="4"/>
        <v>2.4509803921568629</v>
      </c>
      <c r="J23" s="1">
        <f t="shared" si="15"/>
        <v>1666.6666666666667</v>
      </c>
      <c r="K23" s="1">
        <v>141</v>
      </c>
      <c r="L23" s="1">
        <f t="shared" si="5"/>
        <v>1.4842105263157894</v>
      </c>
      <c r="M23" s="1">
        <f t="shared" si="6"/>
        <v>626.66666666666663</v>
      </c>
      <c r="N23" s="1">
        <v>108</v>
      </c>
      <c r="O23" s="1">
        <f t="shared" si="7"/>
        <v>1.2</v>
      </c>
      <c r="P23" s="1">
        <f t="shared" si="8"/>
        <v>562.5</v>
      </c>
      <c r="Q23" s="1">
        <v>82</v>
      </c>
      <c r="R23" s="1">
        <f t="shared" si="9"/>
        <v>0.91111111111111109</v>
      </c>
      <c r="S23" s="1">
        <f t="shared" si="10"/>
        <v>418.36734693877548</v>
      </c>
      <c r="T23" s="1">
        <v>74</v>
      </c>
      <c r="U23" s="1">
        <f t="shared" si="11"/>
        <v>1.0571428571428572</v>
      </c>
      <c r="V23" s="1">
        <f t="shared" si="12"/>
        <v>521.12676056338034</v>
      </c>
      <c r="W23" s="1">
        <v>65</v>
      </c>
      <c r="X23" s="1">
        <f t="shared" si="13"/>
        <v>2.096774193548387</v>
      </c>
      <c r="Y23" s="1">
        <f t="shared" si="14"/>
        <v>541.66666666666674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6.25" customHeight="1" x14ac:dyDescent="0.4">
      <c r="A24" s="1">
        <v>31</v>
      </c>
      <c r="B24" s="1">
        <v>200</v>
      </c>
      <c r="C24" s="1">
        <f t="shared" si="0"/>
        <v>2.1413276231263381</v>
      </c>
      <c r="D24" s="1">
        <f t="shared" si="1"/>
        <v>1075.2688172043011</v>
      </c>
      <c r="E24" s="1">
        <v>218</v>
      </c>
      <c r="F24" s="1">
        <f t="shared" si="2"/>
        <v>2.7250000000000001</v>
      </c>
      <c r="G24" s="1">
        <f t="shared" si="3"/>
        <v>1639.0977443609022</v>
      </c>
      <c r="H24" s="1">
        <v>250</v>
      </c>
      <c r="I24" s="1">
        <f t="shared" si="4"/>
        <v>2.4509803921568629</v>
      </c>
      <c r="J24" s="1">
        <f t="shared" si="15"/>
        <v>1666.6666666666667</v>
      </c>
      <c r="K24" s="1">
        <v>141</v>
      </c>
      <c r="L24" s="1">
        <f t="shared" si="5"/>
        <v>1.4842105263157894</v>
      </c>
      <c r="M24" s="1">
        <f t="shared" si="6"/>
        <v>626.66666666666663</v>
      </c>
      <c r="N24" s="1">
        <v>108</v>
      </c>
      <c r="O24" s="1">
        <f t="shared" si="7"/>
        <v>1.2</v>
      </c>
      <c r="P24" s="1">
        <f t="shared" si="8"/>
        <v>562.5</v>
      </c>
      <c r="Q24" s="1">
        <v>82</v>
      </c>
      <c r="R24" s="1">
        <f t="shared" si="9"/>
        <v>0.91111111111111109</v>
      </c>
      <c r="S24" s="1">
        <f t="shared" si="10"/>
        <v>418.36734693877548</v>
      </c>
      <c r="T24" s="1">
        <v>74</v>
      </c>
      <c r="U24" s="1">
        <f t="shared" si="11"/>
        <v>1.0571428571428572</v>
      </c>
      <c r="V24" s="1">
        <f t="shared" si="12"/>
        <v>521.12676056338034</v>
      </c>
      <c r="W24" s="1">
        <v>65</v>
      </c>
      <c r="X24" s="1">
        <f t="shared" si="13"/>
        <v>2.096774193548387</v>
      </c>
      <c r="Y24" s="1">
        <f t="shared" si="14"/>
        <v>541.66666666666674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6.25" customHeight="1" x14ac:dyDescent="0.4">
      <c r="A25" s="1">
        <v>32</v>
      </c>
      <c r="B25" s="1">
        <v>200</v>
      </c>
      <c r="C25" s="1">
        <f t="shared" si="0"/>
        <v>2.1413276231263381</v>
      </c>
      <c r="D25" s="1">
        <f t="shared" si="1"/>
        <v>1075.2688172043011</v>
      </c>
      <c r="E25" s="1">
        <v>214</v>
      </c>
      <c r="F25" s="1">
        <f t="shared" si="2"/>
        <v>2.6749999999999998</v>
      </c>
      <c r="G25" s="1">
        <f t="shared" si="3"/>
        <v>1609.0225563909773</v>
      </c>
      <c r="H25" s="1">
        <v>250</v>
      </c>
      <c r="I25" s="1">
        <f t="shared" si="4"/>
        <v>2.4509803921568629</v>
      </c>
      <c r="J25" s="1">
        <f t="shared" si="15"/>
        <v>1666.6666666666667</v>
      </c>
      <c r="K25" s="1">
        <v>141</v>
      </c>
      <c r="L25" s="1">
        <f t="shared" si="5"/>
        <v>1.4842105263157894</v>
      </c>
      <c r="M25" s="1">
        <f t="shared" si="6"/>
        <v>626.66666666666663</v>
      </c>
      <c r="N25" s="1">
        <v>109</v>
      </c>
      <c r="O25" s="1">
        <f t="shared" si="7"/>
        <v>1.211111111111111</v>
      </c>
      <c r="P25" s="1">
        <f t="shared" si="8"/>
        <v>567.70833333333337</v>
      </c>
      <c r="Q25" s="1">
        <v>82</v>
      </c>
      <c r="R25" s="1">
        <f t="shared" si="9"/>
        <v>0.91111111111111109</v>
      </c>
      <c r="S25" s="1">
        <f t="shared" si="10"/>
        <v>418.36734693877548</v>
      </c>
      <c r="T25" s="1">
        <v>74</v>
      </c>
      <c r="U25" s="1">
        <f t="shared" si="11"/>
        <v>1.0571428571428572</v>
      </c>
      <c r="V25" s="1">
        <f t="shared" si="12"/>
        <v>521.12676056338034</v>
      </c>
      <c r="W25" s="1">
        <v>65</v>
      </c>
      <c r="X25" s="1">
        <f t="shared" si="13"/>
        <v>2.096774193548387</v>
      </c>
      <c r="Y25" s="1">
        <f t="shared" si="14"/>
        <v>541.66666666666674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6.25" customHeight="1" x14ac:dyDescent="0.4">
      <c r="A26" s="1">
        <v>33</v>
      </c>
      <c r="B26" s="1">
        <v>200</v>
      </c>
      <c r="C26" s="1">
        <f t="shared" si="0"/>
        <v>2.1413276231263381</v>
      </c>
      <c r="D26" s="1">
        <f t="shared" si="1"/>
        <v>1075.2688172043011</v>
      </c>
      <c r="E26" s="1">
        <v>211</v>
      </c>
      <c r="F26" s="1">
        <f t="shared" si="2"/>
        <v>2.6375000000000002</v>
      </c>
      <c r="G26" s="1">
        <f t="shared" si="3"/>
        <v>1586.4661654135336</v>
      </c>
      <c r="H26" s="1">
        <v>250</v>
      </c>
      <c r="I26" s="1">
        <f t="shared" si="4"/>
        <v>2.4509803921568629</v>
      </c>
      <c r="J26" s="1">
        <f t="shared" si="15"/>
        <v>1666.6666666666667</v>
      </c>
      <c r="K26" s="1">
        <v>142</v>
      </c>
      <c r="L26" s="1">
        <f t="shared" si="5"/>
        <v>1.4947368421052631</v>
      </c>
      <c r="M26" s="1">
        <f t="shared" si="6"/>
        <v>631.11111111111109</v>
      </c>
      <c r="N26" s="1">
        <v>109</v>
      </c>
      <c r="O26" s="1">
        <f t="shared" si="7"/>
        <v>1.211111111111111</v>
      </c>
      <c r="P26" s="1">
        <f t="shared" si="8"/>
        <v>567.70833333333337</v>
      </c>
      <c r="Q26" s="1">
        <v>82</v>
      </c>
      <c r="R26" s="1">
        <f t="shared" si="9"/>
        <v>0.91111111111111109</v>
      </c>
      <c r="S26" s="1">
        <f t="shared" si="10"/>
        <v>418.36734693877548</v>
      </c>
      <c r="T26" s="1">
        <v>74</v>
      </c>
      <c r="U26" s="1">
        <f t="shared" si="11"/>
        <v>1.0571428571428572</v>
      </c>
      <c r="V26" s="1">
        <f t="shared" si="12"/>
        <v>521.12676056338034</v>
      </c>
      <c r="W26" s="1">
        <v>65</v>
      </c>
      <c r="X26" s="1">
        <f t="shared" si="13"/>
        <v>2.096774193548387</v>
      </c>
      <c r="Y26" s="1">
        <f t="shared" si="14"/>
        <v>541.66666666666674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6.25" customHeight="1" x14ac:dyDescent="0.4">
      <c r="A27" s="1">
        <v>34</v>
      </c>
      <c r="B27" s="1">
        <v>200</v>
      </c>
      <c r="C27" s="1">
        <f t="shared" si="0"/>
        <v>2.1413276231263381</v>
      </c>
      <c r="D27" s="1">
        <f t="shared" si="1"/>
        <v>1075.2688172043011</v>
      </c>
      <c r="E27" s="1">
        <v>207</v>
      </c>
      <c r="F27" s="1">
        <f t="shared" si="2"/>
        <v>2.5874999999999999</v>
      </c>
      <c r="G27" s="1">
        <f t="shared" si="3"/>
        <v>1556.390977443609</v>
      </c>
      <c r="H27" s="1">
        <v>249</v>
      </c>
      <c r="I27" s="1">
        <f t="shared" si="4"/>
        <v>2.4411764705882355</v>
      </c>
      <c r="J27" s="1">
        <f t="shared" si="15"/>
        <v>1660</v>
      </c>
      <c r="K27" s="1">
        <v>142</v>
      </c>
      <c r="L27" s="1">
        <f t="shared" si="5"/>
        <v>1.4947368421052631</v>
      </c>
      <c r="M27" s="1">
        <f t="shared" si="6"/>
        <v>631.11111111111109</v>
      </c>
      <c r="N27" s="1">
        <v>109</v>
      </c>
      <c r="O27" s="1">
        <f t="shared" si="7"/>
        <v>1.211111111111111</v>
      </c>
      <c r="P27" s="1">
        <f t="shared" si="8"/>
        <v>567.70833333333337</v>
      </c>
      <c r="Q27" s="1">
        <v>82</v>
      </c>
      <c r="R27" s="1">
        <f t="shared" si="9"/>
        <v>0.91111111111111109</v>
      </c>
      <c r="S27" s="1">
        <f t="shared" si="10"/>
        <v>418.36734693877548</v>
      </c>
      <c r="T27" s="1">
        <v>74</v>
      </c>
      <c r="U27" s="1">
        <f t="shared" si="11"/>
        <v>1.0571428571428572</v>
      </c>
      <c r="V27" s="1">
        <f t="shared" si="12"/>
        <v>521.12676056338034</v>
      </c>
      <c r="W27" s="1">
        <v>65</v>
      </c>
      <c r="X27" s="1">
        <f t="shared" si="13"/>
        <v>2.096774193548387</v>
      </c>
      <c r="Y27" s="1">
        <f t="shared" si="14"/>
        <v>541.66666666666674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6.25" customHeight="1" x14ac:dyDescent="0.4">
      <c r="A28" s="1">
        <v>35</v>
      </c>
      <c r="B28" s="1">
        <v>200</v>
      </c>
      <c r="C28" s="1">
        <f t="shared" si="0"/>
        <v>2.1413276231263381</v>
      </c>
      <c r="D28" s="1">
        <f t="shared" si="1"/>
        <v>1075.2688172043011</v>
      </c>
      <c r="E28" s="1">
        <v>203</v>
      </c>
      <c r="F28" s="1">
        <f t="shared" si="2"/>
        <v>2.5375000000000001</v>
      </c>
      <c r="G28" s="1">
        <f t="shared" si="3"/>
        <v>1526.3157894736842</v>
      </c>
      <c r="H28" s="1">
        <v>248</v>
      </c>
      <c r="I28" s="1">
        <f t="shared" si="4"/>
        <v>2.4313725490196076</v>
      </c>
      <c r="J28" s="1">
        <f t="shared" si="15"/>
        <v>1653.3333333333335</v>
      </c>
      <c r="K28" s="1">
        <v>142</v>
      </c>
      <c r="L28" s="1">
        <f t="shared" si="5"/>
        <v>1.4947368421052631</v>
      </c>
      <c r="M28" s="1">
        <f t="shared" si="6"/>
        <v>631.11111111111109</v>
      </c>
      <c r="N28" s="1">
        <v>109</v>
      </c>
      <c r="O28" s="1">
        <f t="shared" si="7"/>
        <v>1.211111111111111</v>
      </c>
      <c r="P28" s="1">
        <f t="shared" si="8"/>
        <v>567.70833333333337</v>
      </c>
      <c r="Q28" s="1">
        <v>82</v>
      </c>
      <c r="R28" s="1">
        <f t="shared" si="9"/>
        <v>0.91111111111111109</v>
      </c>
      <c r="S28" s="1">
        <f t="shared" si="10"/>
        <v>418.36734693877548</v>
      </c>
      <c r="T28" s="1">
        <v>74</v>
      </c>
      <c r="U28" s="1">
        <f t="shared" si="11"/>
        <v>1.0571428571428572</v>
      </c>
      <c r="V28" s="1">
        <f t="shared" si="12"/>
        <v>521.12676056338034</v>
      </c>
      <c r="W28" s="1">
        <v>65</v>
      </c>
      <c r="X28" s="1">
        <f t="shared" si="13"/>
        <v>2.096774193548387</v>
      </c>
      <c r="Y28" s="1">
        <f t="shared" si="14"/>
        <v>541.66666666666674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6.25" customHeight="1" x14ac:dyDescent="0.4">
      <c r="A29" s="1">
        <v>36</v>
      </c>
      <c r="B29" s="1">
        <v>201</v>
      </c>
      <c r="C29" s="1">
        <f t="shared" si="0"/>
        <v>2.1520342612419698</v>
      </c>
      <c r="D29" s="1">
        <f t="shared" si="1"/>
        <v>1080.6451612903227</v>
      </c>
      <c r="E29" s="1">
        <v>198</v>
      </c>
      <c r="F29" s="1">
        <f t="shared" si="2"/>
        <v>2.4750000000000001</v>
      </c>
      <c r="G29" s="1">
        <f t="shared" si="3"/>
        <v>1488.7218045112782</v>
      </c>
      <c r="H29" s="1">
        <v>238</v>
      </c>
      <c r="I29" s="1">
        <f t="shared" si="4"/>
        <v>2.3333333333333335</v>
      </c>
      <c r="J29" s="1">
        <f t="shared" si="15"/>
        <v>1586.6666666666667</v>
      </c>
      <c r="K29" s="1">
        <v>142</v>
      </c>
      <c r="L29" s="1">
        <f t="shared" si="5"/>
        <v>1.4947368421052631</v>
      </c>
      <c r="M29" s="1">
        <f t="shared" si="6"/>
        <v>631.11111111111109</v>
      </c>
      <c r="N29" s="1">
        <v>109</v>
      </c>
      <c r="O29" s="1">
        <f t="shared" si="7"/>
        <v>1.211111111111111</v>
      </c>
      <c r="P29" s="1">
        <f t="shared" si="8"/>
        <v>567.70833333333337</v>
      </c>
      <c r="Q29" s="1">
        <v>82</v>
      </c>
      <c r="R29" s="1">
        <f t="shared" si="9"/>
        <v>0.91111111111111109</v>
      </c>
      <c r="S29" s="1">
        <f t="shared" si="10"/>
        <v>418.36734693877548</v>
      </c>
      <c r="T29" s="1">
        <v>74</v>
      </c>
      <c r="U29" s="1">
        <f t="shared" si="11"/>
        <v>1.0571428571428572</v>
      </c>
      <c r="V29" s="1">
        <f t="shared" si="12"/>
        <v>521.12676056338034</v>
      </c>
      <c r="W29" s="1">
        <v>65</v>
      </c>
      <c r="X29" s="1">
        <f t="shared" si="13"/>
        <v>2.096774193548387</v>
      </c>
      <c r="Y29" s="1">
        <f t="shared" si="14"/>
        <v>541.66666666666674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6.25" customHeight="1" x14ac:dyDescent="0.4">
      <c r="A30" s="1">
        <v>37</v>
      </c>
      <c r="B30" s="1">
        <v>150</v>
      </c>
      <c r="C30" s="1">
        <f t="shared" si="0"/>
        <v>1.6059957173447537</v>
      </c>
      <c r="D30" s="1">
        <f t="shared" si="1"/>
        <v>806.45161290322585</v>
      </c>
      <c r="E30" s="1">
        <v>195</v>
      </c>
      <c r="F30" s="1">
        <f t="shared" si="2"/>
        <v>2.4375</v>
      </c>
      <c r="G30" s="1">
        <f t="shared" si="3"/>
        <v>1466.1654135338345</v>
      </c>
      <c r="H30" s="1">
        <v>230</v>
      </c>
      <c r="I30" s="1">
        <f t="shared" si="4"/>
        <v>2.2549019607843137</v>
      </c>
      <c r="J30" s="1">
        <f t="shared" si="15"/>
        <v>1533.3333333333335</v>
      </c>
      <c r="K30" s="1">
        <v>142</v>
      </c>
      <c r="L30" s="1">
        <f t="shared" si="5"/>
        <v>1.4947368421052631</v>
      </c>
      <c r="M30" s="1">
        <f t="shared" si="6"/>
        <v>631.11111111111109</v>
      </c>
      <c r="N30" s="1">
        <v>109</v>
      </c>
      <c r="O30" s="1">
        <f t="shared" si="7"/>
        <v>1.211111111111111</v>
      </c>
      <c r="P30" s="1">
        <f t="shared" si="8"/>
        <v>567.70833333333337</v>
      </c>
      <c r="Q30" s="1">
        <v>83</v>
      </c>
      <c r="R30" s="1">
        <f t="shared" si="9"/>
        <v>0.92222222222222228</v>
      </c>
      <c r="S30" s="1">
        <f t="shared" si="10"/>
        <v>423.46938775510205</v>
      </c>
      <c r="T30" s="1">
        <v>74</v>
      </c>
      <c r="U30" s="1">
        <f t="shared" si="11"/>
        <v>1.0571428571428572</v>
      </c>
      <c r="V30" s="1">
        <f t="shared" si="12"/>
        <v>521.12676056338034</v>
      </c>
      <c r="W30" s="1">
        <v>65</v>
      </c>
      <c r="X30" s="1">
        <f t="shared" si="13"/>
        <v>2.096774193548387</v>
      </c>
      <c r="Y30" s="1">
        <f t="shared" si="14"/>
        <v>541.66666666666674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6.25" customHeight="1" x14ac:dyDescent="0.4">
      <c r="A31" s="1">
        <v>38</v>
      </c>
      <c r="B31" s="1">
        <v>151</v>
      </c>
      <c r="C31" s="1">
        <f t="shared" si="0"/>
        <v>1.6167023554603854</v>
      </c>
      <c r="D31" s="1">
        <f t="shared" si="1"/>
        <v>811.82795698924735</v>
      </c>
      <c r="E31" s="1">
        <v>192</v>
      </c>
      <c r="F31" s="1">
        <f t="shared" si="2"/>
        <v>2.4</v>
      </c>
      <c r="G31" s="1">
        <f t="shared" si="3"/>
        <v>1443.609022556391</v>
      </c>
      <c r="H31" s="1">
        <v>220</v>
      </c>
      <c r="I31" s="1">
        <f t="shared" si="4"/>
        <v>2.1568627450980391</v>
      </c>
      <c r="J31" s="1">
        <f t="shared" si="15"/>
        <v>1466.6666666666667</v>
      </c>
      <c r="K31" s="1">
        <v>142</v>
      </c>
      <c r="L31" s="1">
        <f t="shared" si="5"/>
        <v>1.4947368421052631</v>
      </c>
      <c r="M31" s="1">
        <f t="shared" si="6"/>
        <v>631.11111111111109</v>
      </c>
      <c r="N31" s="1">
        <v>109</v>
      </c>
      <c r="O31" s="1">
        <f t="shared" si="7"/>
        <v>1.211111111111111</v>
      </c>
      <c r="P31" s="1">
        <f t="shared" si="8"/>
        <v>567.70833333333337</v>
      </c>
      <c r="Q31" s="1">
        <v>83</v>
      </c>
      <c r="R31" s="1">
        <f t="shared" si="9"/>
        <v>0.92222222222222228</v>
      </c>
      <c r="S31" s="1">
        <f t="shared" si="10"/>
        <v>423.46938775510205</v>
      </c>
      <c r="T31" s="1">
        <v>74</v>
      </c>
      <c r="U31" s="1">
        <f t="shared" si="11"/>
        <v>1.0571428571428572</v>
      </c>
      <c r="V31" s="1">
        <f t="shared" si="12"/>
        <v>521.12676056338034</v>
      </c>
      <c r="W31" s="1">
        <v>65</v>
      </c>
      <c r="X31" s="1">
        <f t="shared" si="13"/>
        <v>2.096774193548387</v>
      </c>
      <c r="Y31" s="1">
        <f t="shared" si="14"/>
        <v>541.66666666666674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6.25" customHeight="1" x14ac:dyDescent="0.4">
      <c r="A32" s="1">
        <v>39</v>
      </c>
      <c r="B32" s="1">
        <v>150</v>
      </c>
      <c r="C32" s="1">
        <f t="shared" si="0"/>
        <v>1.6059957173447537</v>
      </c>
      <c r="D32" s="1">
        <f t="shared" si="1"/>
        <v>806.45161290322585</v>
      </c>
      <c r="E32" s="1">
        <v>186</v>
      </c>
      <c r="F32" s="1">
        <f t="shared" si="2"/>
        <v>2.3250000000000002</v>
      </c>
      <c r="G32" s="1">
        <f t="shared" si="3"/>
        <v>1398.4962406015036</v>
      </c>
      <c r="H32" s="1">
        <v>216</v>
      </c>
      <c r="I32" s="1">
        <f t="shared" si="4"/>
        <v>2.1176470588235294</v>
      </c>
      <c r="J32" s="1">
        <f t="shared" si="15"/>
        <v>1440</v>
      </c>
      <c r="K32" s="1">
        <v>142</v>
      </c>
      <c r="L32" s="1">
        <f t="shared" si="5"/>
        <v>1.4947368421052631</v>
      </c>
      <c r="M32" s="1">
        <f t="shared" si="6"/>
        <v>631.11111111111109</v>
      </c>
      <c r="N32" s="1">
        <v>109</v>
      </c>
      <c r="O32" s="1">
        <f t="shared" si="7"/>
        <v>1.211111111111111</v>
      </c>
      <c r="P32" s="1">
        <f t="shared" si="8"/>
        <v>567.70833333333337</v>
      </c>
      <c r="Q32" s="1">
        <v>83</v>
      </c>
      <c r="R32" s="1">
        <f t="shared" si="9"/>
        <v>0.92222222222222228</v>
      </c>
      <c r="S32" s="1">
        <f t="shared" si="10"/>
        <v>423.46938775510205</v>
      </c>
      <c r="T32" s="1">
        <v>74</v>
      </c>
      <c r="U32" s="1">
        <f t="shared" si="11"/>
        <v>1.0571428571428572</v>
      </c>
      <c r="V32" s="1">
        <f t="shared" si="12"/>
        <v>521.12676056338034</v>
      </c>
      <c r="W32" s="1">
        <v>65</v>
      </c>
      <c r="X32" s="1">
        <f t="shared" si="13"/>
        <v>2.096774193548387</v>
      </c>
      <c r="Y32" s="1">
        <f t="shared" si="14"/>
        <v>541.66666666666674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6.25" customHeight="1" x14ac:dyDescent="0.4">
      <c r="A33" s="1">
        <v>40</v>
      </c>
      <c r="B33" s="1">
        <v>150</v>
      </c>
      <c r="C33" s="1">
        <f t="shared" si="0"/>
        <v>1.6059957173447537</v>
      </c>
      <c r="D33" s="1">
        <f t="shared" si="1"/>
        <v>806.45161290322585</v>
      </c>
      <c r="E33" s="1">
        <v>183</v>
      </c>
      <c r="F33" s="1">
        <f t="shared" si="2"/>
        <v>2.2875000000000001</v>
      </c>
      <c r="G33" s="1">
        <f t="shared" si="3"/>
        <v>1375.9398496240601</v>
      </c>
      <c r="H33" s="1">
        <v>210</v>
      </c>
      <c r="I33" s="1">
        <f t="shared" si="4"/>
        <v>2.0588235294117645</v>
      </c>
      <c r="J33" s="1">
        <f t="shared" si="15"/>
        <v>1400</v>
      </c>
      <c r="K33" s="1">
        <v>142</v>
      </c>
      <c r="L33" s="1">
        <f t="shared" si="5"/>
        <v>1.4947368421052631</v>
      </c>
      <c r="M33" s="1">
        <f t="shared" si="6"/>
        <v>631.11111111111109</v>
      </c>
      <c r="N33" s="1">
        <v>108</v>
      </c>
      <c r="O33" s="1">
        <f t="shared" si="7"/>
        <v>1.2</v>
      </c>
      <c r="P33" s="1">
        <f t="shared" si="8"/>
        <v>562.5</v>
      </c>
      <c r="Q33" s="1">
        <v>83</v>
      </c>
      <c r="R33" s="1">
        <f t="shared" si="9"/>
        <v>0.92222222222222228</v>
      </c>
      <c r="S33" s="1">
        <f t="shared" si="10"/>
        <v>423.46938775510205</v>
      </c>
      <c r="T33" s="1">
        <v>75</v>
      </c>
      <c r="U33" s="1">
        <f t="shared" si="11"/>
        <v>1.0714285714285714</v>
      </c>
      <c r="V33" s="1">
        <f t="shared" si="12"/>
        <v>528.16901408450713</v>
      </c>
      <c r="W33" s="1">
        <v>65</v>
      </c>
      <c r="X33" s="1">
        <f t="shared" si="13"/>
        <v>2.096774193548387</v>
      </c>
      <c r="Y33" s="1">
        <f t="shared" si="14"/>
        <v>541.66666666666674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6.25" customHeight="1" x14ac:dyDescent="0.4">
      <c r="A34" s="1">
        <v>41</v>
      </c>
      <c r="B34" s="1">
        <v>151</v>
      </c>
      <c r="C34" s="1">
        <f t="shared" si="0"/>
        <v>1.6167023554603854</v>
      </c>
      <c r="D34" s="1">
        <f t="shared" si="1"/>
        <v>811.82795698924735</v>
      </c>
      <c r="E34" s="1">
        <v>178</v>
      </c>
      <c r="F34" s="1">
        <f t="shared" si="2"/>
        <v>2.2250000000000001</v>
      </c>
      <c r="G34" s="1">
        <f t="shared" si="3"/>
        <v>1338.3458646616541</v>
      </c>
      <c r="H34" s="1">
        <v>208</v>
      </c>
      <c r="I34" s="1">
        <f t="shared" si="4"/>
        <v>2.0392156862745097</v>
      </c>
      <c r="J34" s="1">
        <f t="shared" si="15"/>
        <v>1386.6666666666667</v>
      </c>
      <c r="K34" s="1">
        <v>142</v>
      </c>
      <c r="L34" s="1">
        <f t="shared" si="5"/>
        <v>1.4947368421052631</v>
      </c>
      <c r="M34" s="1">
        <f t="shared" si="6"/>
        <v>631.11111111111109</v>
      </c>
      <c r="N34" s="1">
        <v>107</v>
      </c>
      <c r="O34" s="1">
        <f t="shared" si="7"/>
        <v>1.1888888888888889</v>
      </c>
      <c r="P34" s="1">
        <f t="shared" si="8"/>
        <v>557.29166666666663</v>
      </c>
      <c r="Q34" s="1">
        <v>83</v>
      </c>
      <c r="R34" s="1">
        <f t="shared" si="9"/>
        <v>0.92222222222222228</v>
      </c>
      <c r="S34" s="1">
        <f t="shared" si="10"/>
        <v>423.46938775510205</v>
      </c>
      <c r="T34" s="1">
        <v>75</v>
      </c>
      <c r="U34" s="1">
        <f t="shared" si="11"/>
        <v>1.0714285714285714</v>
      </c>
      <c r="V34" s="1">
        <f t="shared" si="12"/>
        <v>528.16901408450713</v>
      </c>
      <c r="W34" s="1">
        <v>65</v>
      </c>
      <c r="X34" s="1">
        <f t="shared" si="13"/>
        <v>2.096774193548387</v>
      </c>
      <c r="Y34" s="1">
        <f t="shared" si="14"/>
        <v>541.66666666666674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6.25" customHeight="1" x14ac:dyDescent="0.4">
      <c r="A35" s="1">
        <v>42</v>
      </c>
      <c r="B35" s="1">
        <v>151</v>
      </c>
      <c r="C35" s="1">
        <f t="shared" si="0"/>
        <v>1.6167023554603854</v>
      </c>
      <c r="D35" s="1">
        <f t="shared" si="1"/>
        <v>811.82795698924735</v>
      </c>
      <c r="E35" s="1">
        <v>173</v>
      </c>
      <c r="F35" s="1">
        <f t="shared" si="2"/>
        <v>2.1625000000000001</v>
      </c>
      <c r="G35" s="1">
        <f t="shared" si="3"/>
        <v>1300.7518796992481</v>
      </c>
      <c r="H35" s="1">
        <v>204</v>
      </c>
      <c r="I35" s="1">
        <f t="shared" si="4"/>
        <v>2</v>
      </c>
      <c r="J35" s="1">
        <f t="shared" si="15"/>
        <v>1360</v>
      </c>
      <c r="K35" s="1">
        <v>142</v>
      </c>
      <c r="L35" s="1">
        <f t="shared" si="5"/>
        <v>1.4947368421052631</v>
      </c>
      <c r="M35" s="1">
        <f t="shared" si="6"/>
        <v>631.11111111111109</v>
      </c>
      <c r="N35" s="1">
        <v>106</v>
      </c>
      <c r="O35" s="1">
        <f t="shared" si="7"/>
        <v>1.1777777777777778</v>
      </c>
      <c r="P35" s="1">
        <f t="shared" si="8"/>
        <v>552.08333333333337</v>
      </c>
      <c r="Q35" s="1">
        <v>83</v>
      </c>
      <c r="R35" s="1">
        <f t="shared" si="9"/>
        <v>0.92222222222222228</v>
      </c>
      <c r="S35" s="1">
        <f t="shared" si="10"/>
        <v>423.46938775510205</v>
      </c>
      <c r="T35" s="1">
        <v>75</v>
      </c>
      <c r="U35" s="1">
        <f t="shared" si="11"/>
        <v>1.0714285714285714</v>
      </c>
      <c r="V35" s="1">
        <f t="shared" si="12"/>
        <v>528.16901408450713</v>
      </c>
      <c r="W35" s="1">
        <v>65</v>
      </c>
      <c r="X35" s="1">
        <f t="shared" si="13"/>
        <v>2.096774193548387</v>
      </c>
      <c r="Y35" s="1">
        <f t="shared" si="14"/>
        <v>541.66666666666674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6.25" customHeight="1" x14ac:dyDescent="0.4">
      <c r="A36" s="1">
        <v>43</v>
      </c>
      <c r="B36" s="1">
        <v>151</v>
      </c>
      <c r="C36" s="1">
        <f t="shared" si="0"/>
        <v>1.6167023554603854</v>
      </c>
      <c r="D36" s="1">
        <f t="shared" si="1"/>
        <v>811.82795698924735</v>
      </c>
      <c r="E36" s="1">
        <v>172</v>
      </c>
      <c r="F36" s="1">
        <f t="shared" si="2"/>
        <v>2.15</v>
      </c>
      <c r="G36" s="1">
        <f t="shared" si="3"/>
        <v>1293.2330827067669</v>
      </c>
      <c r="H36" s="1">
        <v>202</v>
      </c>
      <c r="I36" s="1">
        <f t="shared" si="4"/>
        <v>1.9803921568627452</v>
      </c>
      <c r="J36" s="1">
        <f t="shared" si="15"/>
        <v>1346.6666666666667</v>
      </c>
      <c r="K36" s="1">
        <v>143</v>
      </c>
      <c r="L36" s="1">
        <f t="shared" si="5"/>
        <v>1.5052631578947369</v>
      </c>
      <c r="M36" s="1">
        <f t="shared" si="6"/>
        <v>635.55555555555554</v>
      </c>
      <c r="N36" s="1">
        <v>105</v>
      </c>
      <c r="O36" s="1">
        <f t="shared" si="7"/>
        <v>1.1666666666666667</v>
      </c>
      <c r="P36" s="1">
        <f t="shared" si="8"/>
        <v>546.875</v>
      </c>
      <c r="Q36" s="1">
        <v>84</v>
      </c>
      <c r="R36" s="1">
        <f t="shared" si="9"/>
        <v>0.93333333333333335</v>
      </c>
      <c r="S36" s="1">
        <f t="shared" si="10"/>
        <v>428.57142857142856</v>
      </c>
      <c r="T36" s="1">
        <v>75</v>
      </c>
      <c r="U36" s="1">
        <f t="shared" si="11"/>
        <v>1.0714285714285714</v>
      </c>
      <c r="V36" s="1">
        <f t="shared" si="12"/>
        <v>528.16901408450713</v>
      </c>
      <c r="W36" s="1">
        <v>65</v>
      </c>
      <c r="X36" s="1">
        <f t="shared" si="13"/>
        <v>2.096774193548387</v>
      </c>
      <c r="Y36" s="1">
        <f t="shared" si="14"/>
        <v>541.66666666666674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26.25" customHeight="1" x14ac:dyDescent="0.4">
      <c r="A37" s="1">
        <v>44</v>
      </c>
      <c r="B37" s="1">
        <v>151</v>
      </c>
      <c r="C37" s="1">
        <f t="shared" si="0"/>
        <v>1.6167023554603854</v>
      </c>
      <c r="D37" s="1">
        <f t="shared" si="1"/>
        <v>811.82795698924735</v>
      </c>
      <c r="E37" s="1">
        <v>167</v>
      </c>
      <c r="F37" s="1">
        <f t="shared" si="2"/>
        <v>2.0874999999999999</v>
      </c>
      <c r="G37" s="1">
        <f t="shared" si="3"/>
        <v>1255.6390977443609</v>
      </c>
      <c r="H37" s="1">
        <v>198</v>
      </c>
      <c r="I37" s="1">
        <f t="shared" si="4"/>
        <v>1.9411764705882353</v>
      </c>
      <c r="J37" s="1">
        <f t="shared" si="15"/>
        <v>1320</v>
      </c>
      <c r="K37" s="1">
        <v>143</v>
      </c>
      <c r="L37" s="1">
        <f t="shared" si="5"/>
        <v>1.5052631578947369</v>
      </c>
      <c r="M37" s="1">
        <f t="shared" si="6"/>
        <v>635.55555555555554</v>
      </c>
      <c r="N37" s="1">
        <v>104</v>
      </c>
      <c r="O37" s="1">
        <f t="shared" si="7"/>
        <v>1.1555555555555554</v>
      </c>
      <c r="P37" s="1">
        <f t="shared" si="8"/>
        <v>541.66666666666663</v>
      </c>
      <c r="Q37" s="1">
        <v>84</v>
      </c>
      <c r="R37" s="1">
        <f t="shared" si="9"/>
        <v>0.93333333333333335</v>
      </c>
      <c r="S37" s="1">
        <f t="shared" si="10"/>
        <v>428.57142857142856</v>
      </c>
      <c r="T37" s="1">
        <v>75</v>
      </c>
      <c r="U37" s="1">
        <f t="shared" si="11"/>
        <v>1.0714285714285714</v>
      </c>
      <c r="V37" s="1">
        <f t="shared" si="12"/>
        <v>528.16901408450713</v>
      </c>
      <c r="W37" s="1">
        <v>65</v>
      </c>
      <c r="X37" s="1">
        <f t="shared" si="13"/>
        <v>2.096774193548387</v>
      </c>
      <c r="Y37" s="1">
        <f t="shared" si="14"/>
        <v>541.66666666666674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6.25" customHeight="1" x14ac:dyDescent="0.4">
      <c r="A38" s="1">
        <v>45</v>
      </c>
      <c r="B38" s="1">
        <v>152</v>
      </c>
      <c r="C38" s="1">
        <f t="shared" si="0"/>
        <v>1.627408993576017</v>
      </c>
      <c r="D38" s="1">
        <f t="shared" si="1"/>
        <v>817.20430107526886</v>
      </c>
      <c r="E38" s="1">
        <v>163</v>
      </c>
      <c r="F38" s="1">
        <f t="shared" si="2"/>
        <v>2.0375000000000001</v>
      </c>
      <c r="G38" s="1">
        <f t="shared" si="3"/>
        <v>1225.5639097744361</v>
      </c>
      <c r="H38" s="1">
        <v>192</v>
      </c>
      <c r="I38" s="1">
        <f t="shared" si="4"/>
        <v>1.8823529411764706</v>
      </c>
      <c r="J38" s="1">
        <f t="shared" si="15"/>
        <v>1280</v>
      </c>
      <c r="K38" s="1">
        <v>143</v>
      </c>
      <c r="L38" s="1">
        <f t="shared" si="5"/>
        <v>1.5052631578947369</v>
      </c>
      <c r="M38" s="1">
        <f t="shared" si="6"/>
        <v>635.55555555555554</v>
      </c>
      <c r="N38" s="1">
        <v>103</v>
      </c>
      <c r="O38" s="1">
        <f t="shared" si="7"/>
        <v>1.1444444444444444</v>
      </c>
      <c r="P38" s="1">
        <f t="shared" si="8"/>
        <v>536.45833333333337</v>
      </c>
      <c r="Q38" s="1">
        <v>84</v>
      </c>
      <c r="R38" s="1">
        <f t="shared" si="9"/>
        <v>0.93333333333333335</v>
      </c>
      <c r="S38" s="1">
        <f t="shared" si="10"/>
        <v>428.57142857142856</v>
      </c>
      <c r="T38" s="1">
        <v>75</v>
      </c>
      <c r="U38" s="1">
        <f t="shared" si="11"/>
        <v>1.0714285714285714</v>
      </c>
      <c r="V38" s="1">
        <f t="shared" si="12"/>
        <v>528.16901408450713</v>
      </c>
      <c r="W38" s="1">
        <v>65</v>
      </c>
      <c r="X38" s="1">
        <f t="shared" si="13"/>
        <v>2.096774193548387</v>
      </c>
      <c r="Y38" s="1">
        <f t="shared" si="14"/>
        <v>541.66666666666674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26.25" customHeight="1" x14ac:dyDescent="0.4">
      <c r="A39" s="1">
        <v>46</v>
      </c>
      <c r="B39" s="1">
        <v>152</v>
      </c>
      <c r="C39" s="1">
        <f t="shared" si="0"/>
        <v>1.627408993576017</v>
      </c>
      <c r="D39" s="1">
        <f t="shared" si="1"/>
        <v>817.20430107526886</v>
      </c>
      <c r="E39" s="1">
        <v>159</v>
      </c>
      <c r="F39" s="1">
        <f t="shared" si="2"/>
        <v>1.9875</v>
      </c>
      <c r="G39" s="1">
        <f t="shared" si="3"/>
        <v>1195.4887218045112</v>
      </c>
      <c r="H39" s="1">
        <v>184</v>
      </c>
      <c r="I39" s="1">
        <f t="shared" si="4"/>
        <v>1.803921568627451</v>
      </c>
      <c r="J39" s="1">
        <f t="shared" si="15"/>
        <v>1226.6666666666667</v>
      </c>
      <c r="K39" s="1">
        <v>143</v>
      </c>
      <c r="L39" s="1">
        <f t="shared" si="5"/>
        <v>1.5052631578947369</v>
      </c>
      <c r="M39" s="1">
        <f t="shared" si="6"/>
        <v>635.55555555555554</v>
      </c>
      <c r="N39" s="1">
        <v>102</v>
      </c>
      <c r="O39" s="1">
        <f t="shared" si="7"/>
        <v>1.1333333333333333</v>
      </c>
      <c r="P39" s="1">
        <f t="shared" si="8"/>
        <v>531.25</v>
      </c>
      <c r="Q39" s="1">
        <v>84</v>
      </c>
      <c r="R39" s="1">
        <f t="shared" si="9"/>
        <v>0.93333333333333335</v>
      </c>
      <c r="S39" s="1">
        <f t="shared" si="10"/>
        <v>428.57142857142856</v>
      </c>
      <c r="T39" s="1">
        <v>75</v>
      </c>
      <c r="U39" s="1">
        <f t="shared" si="11"/>
        <v>1.0714285714285714</v>
      </c>
      <c r="V39" s="1">
        <f t="shared" si="12"/>
        <v>528.16901408450713</v>
      </c>
      <c r="W39" s="1">
        <v>65</v>
      </c>
      <c r="X39" s="1">
        <f t="shared" si="13"/>
        <v>2.096774193548387</v>
      </c>
      <c r="Y39" s="1">
        <f t="shared" si="14"/>
        <v>541.66666666666674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26.25" customHeight="1" x14ac:dyDescent="0.4">
      <c r="A40" s="1">
        <v>47</v>
      </c>
      <c r="B40" s="1">
        <v>152</v>
      </c>
      <c r="C40" s="1">
        <f t="shared" si="0"/>
        <v>1.627408993576017</v>
      </c>
      <c r="D40" s="1">
        <f t="shared" si="1"/>
        <v>817.20430107526886</v>
      </c>
      <c r="E40" s="1">
        <v>155</v>
      </c>
      <c r="F40" s="1">
        <f t="shared" si="2"/>
        <v>1.9375</v>
      </c>
      <c r="G40" s="1">
        <f t="shared" si="3"/>
        <v>1165.4135338345864</v>
      </c>
      <c r="H40" s="1">
        <v>178</v>
      </c>
      <c r="I40" s="1">
        <f t="shared" si="4"/>
        <v>1.7450980392156863</v>
      </c>
      <c r="J40" s="1">
        <f t="shared" si="15"/>
        <v>1186.6666666666667</v>
      </c>
      <c r="K40" s="1">
        <v>143</v>
      </c>
      <c r="L40" s="1">
        <f t="shared" si="5"/>
        <v>1.5052631578947369</v>
      </c>
      <c r="M40" s="1">
        <f t="shared" si="6"/>
        <v>635.55555555555554</v>
      </c>
      <c r="N40" s="1">
        <v>101</v>
      </c>
      <c r="O40" s="1">
        <f t="shared" si="7"/>
        <v>1.1222222222222222</v>
      </c>
      <c r="P40" s="1">
        <f t="shared" si="8"/>
        <v>526.04166666666663</v>
      </c>
      <c r="Q40" s="1">
        <v>84</v>
      </c>
      <c r="R40" s="1">
        <f t="shared" si="9"/>
        <v>0.93333333333333335</v>
      </c>
      <c r="S40" s="1">
        <f t="shared" si="10"/>
        <v>428.57142857142856</v>
      </c>
      <c r="T40" s="1">
        <v>75</v>
      </c>
      <c r="U40" s="1">
        <f t="shared" si="11"/>
        <v>1.0714285714285714</v>
      </c>
      <c r="V40" s="1">
        <f t="shared" si="12"/>
        <v>528.16901408450713</v>
      </c>
      <c r="W40" s="1">
        <v>66</v>
      </c>
      <c r="X40" s="1">
        <f t="shared" si="13"/>
        <v>2.129032258064516</v>
      </c>
      <c r="Y40" s="1">
        <f t="shared" si="14"/>
        <v>550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26.25" customHeight="1" x14ac:dyDescent="0.4">
      <c r="A41" s="1">
        <v>48</v>
      </c>
      <c r="B41" s="1">
        <v>152</v>
      </c>
      <c r="C41" s="1">
        <f t="shared" si="0"/>
        <v>1.627408993576017</v>
      </c>
      <c r="D41" s="1">
        <f t="shared" si="1"/>
        <v>817.20430107526886</v>
      </c>
      <c r="E41" s="1">
        <v>152</v>
      </c>
      <c r="F41" s="1">
        <f t="shared" si="2"/>
        <v>1.9</v>
      </c>
      <c r="G41" s="1">
        <f t="shared" si="3"/>
        <v>1142.8571428571429</v>
      </c>
      <c r="H41" s="1">
        <v>172</v>
      </c>
      <c r="I41" s="1">
        <f t="shared" si="4"/>
        <v>1.6862745098039216</v>
      </c>
      <c r="J41" s="1">
        <f t="shared" si="15"/>
        <v>1146.6666666666667</v>
      </c>
      <c r="K41" s="1">
        <v>143</v>
      </c>
      <c r="L41" s="1">
        <f t="shared" si="5"/>
        <v>1.5052631578947369</v>
      </c>
      <c r="M41" s="1">
        <f t="shared" si="6"/>
        <v>635.55555555555554</v>
      </c>
      <c r="N41" s="1">
        <v>100</v>
      </c>
      <c r="O41" s="1">
        <f t="shared" si="7"/>
        <v>1.1111111111111112</v>
      </c>
      <c r="P41" s="1">
        <f t="shared" si="8"/>
        <v>520.83333333333337</v>
      </c>
      <c r="Q41" s="1">
        <v>84</v>
      </c>
      <c r="R41" s="1">
        <f t="shared" si="9"/>
        <v>0.93333333333333335</v>
      </c>
      <c r="S41" s="1">
        <f t="shared" si="10"/>
        <v>428.57142857142856</v>
      </c>
      <c r="T41" s="1">
        <v>75</v>
      </c>
      <c r="U41" s="1">
        <f t="shared" si="11"/>
        <v>1.0714285714285714</v>
      </c>
      <c r="V41" s="1">
        <f t="shared" si="12"/>
        <v>528.16901408450713</v>
      </c>
      <c r="W41" s="1">
        <v>66</v>
      </c>
      <c r="X41" s="1">
        <f t="shared" si="13"/>
        <v>2.129032258064516</v>
      </c>
      <c r="Y41" s="1">
        <f t="shared" si="14"/>
        <v>550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26.25" customHeight="1" x14ac:dyDescent="0.4">
      <c r="A42" s="1">
        <v>49</v>
      </c>
      <c r="B42" s="1">
        <v>153</v>
      </c>
      <c r="C42" s="1">
        <f t="shared" si="0"/>
        <v>1.6381156316916488</v>
      </c>
      <c r="D42" s="1">
        <f t="shared" si="1"/>
        <v>822.58064516129036</v>
      </c>
      <c r="E42" s="1">
        <v>148</v>
      </c>
      <c r="F42" s="1">
        <f t="shared" si="2"/>
        <v>1.85</v>
      </c>
      <c r="G42" s="1">
        <f t="shared" si="3"/>
        <v>1112.781954887218</v>
      </c>
      <c r="H42" s="1">
        <v>168</v>
      </c>
      <c r="I42" s="1">
        <f t="shared" si="4"/>
        <v>1.6470588235294117</v>
      </c>
      <c r="J42" s="1">
        <f t="shared" si="15"/>
        <v>1120</v>
      </c>
      <c r="K42" s="1">
        <v>143</v>
      </c>
      <c r="L42" s="1">
        <f t="shared" si="5"/>
        <v>1.5052631578947369</v>
      </c>
      <c r="M42" s="1">
        <f t="shared" si="6"/>
        <v>635.55555555555554</v>
      </c>
      <c r="N42" s="1">
        <v>99</v>
      </c>
      <c r="O42" s="1">
        <f t="shared" si="7"/>
        <v>1.1000000000000001</v>
      </c>
      <c r="P42" s="1">
        <f t="shared" si="8"/>
        <v>515.625</v>
      </c>
      <c r="Q42" s="1">
        <v>84</v>
      </c>
      <c r="R42" s="1">
        <f t="shared" si="9"/>
        <v>0.93333333333333335</v>
      </c>
      <c r="S42" s="1">
        <f t="shared" si="10"/>
        <v>428.57142857142856</v>
      </c>
      <c r="T42" s="1">
        <v>75</v>
      </c>
      <c r="U42" s="1">
        <f t="shared" si="11"/>
        <v>1.0714285714285714</v>
      </c>
      <c r="V42" s="1">
        <f t="shared" si="12"/>
        <v>528.16901408450713</v>
      </c>
      <c r="W42" s="1">
        <v>66</v>
      </c>
      <c r="X42" s="1">
        <f t="shared" si="13"/>
        <v>2.129032258064516</v>
      </c>
      <c r="Y42" s="1">
        <f t="shared" si="14"/>
        <v>550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26.25" customHeight="1" x14ac:dyDescent="0.4">
      <c r="A43" s="1">
        <v>50</v>
      </c>
      <c r="B43" s="1">
        <v>153</v>
      </c>
      <c r="C43" s="1">
        <f t="shared" si="0"/>
        <v>1.6381156316916488</v>
      </c>
      <c r="D43" s="1">
        <f t="shared" si="1"/>
        <v>822.58064516129036</v>
      </c>
      <c r="E43" s="1">
        <v>144</v>
      </c>
      <c r="F43" s="1">
        <f t="shared" si="2"/>
        <v>1.8</v>
      </c>
      <c r="G43" s="1">
        <f t="shared" si="3"/>
        <v>1082.7067669172932</v>
      </c>
      <c r="H43" s="1">
        <v>162</v>
      </c>
      <c r="I43" s="1">
        <f t="shared" si="4"/>
        <v>1.588235294117647</v>
      </c>
      <c r="J43" s="1">
        <f t="shared" si="15"/>
        <v>1080</v>
      </c>
      <c r="K43" s="1">
        <v>143</v>
      </c>
      <c r="L43" s="1">
        <f t="shared" si="5"/>
        <v>1.5052631578947369</v>
      </c>
      <c r="M43" s="1">
        <f t="shared" si="6"/>
        <v>635.55555555555554</v>
      </c>
      <c r="N43" s="1">
        <v>98</v>
      </c>
      <c r="O43" s="1">
        <f t="shared" si="7"/>
        <v>1.0888888888888888</v>
      </c>
      <c r="P43" s="1">
        <f t="shared" si="8"/>
        <v>510.41666666666663</v>
      </c>
      <c r="Q43" s="1">
        <v>83</v>
      </c>
      <c r="R43" s="1">
        <f t="shared" si="9"/>
        <v>0.92222222222222228</v>
      </c>
      <c r="S43" s="1">
        <f t="shared" si="10"/>
        <v>423.46938775510205</v>
      </c>
      <c r="T43" s="1">
        <v>76</v>
      </c>
      <c r="U43" s="1">
        <f t="shared" si="11"/>
        <v>1.0857142857142856</v>
      </c>
      <c r="V43" s="1">
        <f t="shared" si="12"/>
        <v>535.21126760563391</v>
      </c>
      <c r="W43" s="1">
        <v>66</v>
      </c>
      <c r="X43" s="1">
        <f t="shared" si="13"/>
        <v>2.129032258064516</v>
      </c>
      <c r="Y43" s="1">
        <f t="shared" si="14"/>
        <v>550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26.25" customHeight="1" x14ac:dyDescent="0.4">
      <c r="A44" s="1">
        <v>51</v>
      </c>
      <c r="B44" s="1">
        <v>153</v>
      </c>
      <c r="C44" s="1">
        <f t="shared" si="0"/>
        <v>1.6381156316916488</v>
      </c>
      <c r="D44" s="1">
        <f t="shared" si="1"/>
        <v>822.58064516129036</v>
      </c>
      <c r="E44" s="1">
        <v>142</v>
      </c>
      <c r="F44" s="1">
        <f t="shared" si="2"/>
        <v>1.7749999999999999</v>
      </c>
      <c r="G44" s="1">
        <f t="shared" si="3"/>
        <v>1067.6691729323309</v>
      </c>
      <c r="H44" s="1">
        <v>158</v>
      </c>
      <c r="I44" s="1">
        <f t="shared" si="4"/>
        <v>1.5490196078431373</v>
      </c>
      <c r="J44" s="1">
        <f t="shared" si="15"/>
        <v>1053.3333333333335</v>
      </c>
      <c r="K44" s="1">
        <v>144</v>
      </c>
      <c r="L44" s="1">
        <f t="shared" si="5"/>
        <v>1.5157894736842106</v>
      </c>
      <c r="M44" s="1">
        <f t="shared" si="6"/>
        <v>640</v>
      </c>
      <c r="N44" s="1">
        <v>97</v>
      </c>
      <c r="O44" s="1">
        <f t="shared" si="7"/>
        <v>1.0777777777777777</v>
      </c>
      <c r="P44" s="1">
        <f t="shared" si="8"/>
        <v>505.20833333333331</v>
      </c>
      <c r="Q44" s="1">
        <v>80</v>
      </c>
      <c r="R44" s="1">
        <f t="shared" si="9"/>
        <v>0.88888888888888884</v>
      </c>
      <c r="S44" s="1">
        <f t="shared" si="10"/>
        <v>408.16326530612241</v>
      </c>
      <c r="T44" s="1">
        <v>76</v>
      </c>
      <c r="U44" s="1">
        <f t="shared" si="11"/>
        <v>1.0857142857142856</v>
      </c>
      <c r="V44" s="1">
        <f t="shared" si="12"/>
        <v>535.21126760563391</v>
      </c>
      <c r="W44" s="1">
        <v>66</v>
      </c>
      <c r="X44" s="1">
        <f t="shared" si="13"/>
        <v>2.129032258064516</v>
      </c>
      <c r="Y44" s="1">
        <f t="shared" si="14"/>
        <v>550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26.25" customHeight="1" x14ac:dyDescent="0.4">
      <c r="A45" s="1">
        <v>52</v>
      </c>
      <c r="B45" s="1">
        <v>153</v>
      </c>
      <c r="C45" s="1">
        <f t="shared" si="0"/>
        <v>1.6381156316916488</v>
      </c>
      <c r="D45" s="1">
        <f t="shared" si="1"/>
        <v>822.58064516129036</v>
      </c>
      <c r="E45" s="1">
        <v>139</v>
      </c>
      <c r="F45" s="1">
        <f t="shared" si="2"/>
        <v>1.7375</v>
      </c>
      <c r="G45" s="1">
        <f t="shared" si="3"/>
        <v>1045.1127819548872</v>
      </c>
      <c r="H45" s="1">
        <v>152</v>
      </c>
      <c r="I45" s="1">
        <f t="shared" si="4"/>
        <v>1.4901960784313726</v>
      </c>
      <c r="J45" s="1">
        <f t="shared" si="15"/>
        <v>1013.3333333333334</v>
      </c>
      <c r="K45" s="1">
        <v>144</v>
      </c>
      <c r="L45" s="1">
        <f t="shared" si="5"/>
        <v>1.5157894736842106</v>
      </c>
      <c r="M45" s="1">
        <f t="shared" si="6"/>
        <v>640</v>
      </c>
      <c r="N45" s="1">
        <v>96</v>
      </c>
      <c r="O45" s="1">
        <f t="shared" si="7"/>
        <v>1.0666666666666667</v>
      </c>
      <c r="P45" s="1">
        <f t="shared" si="8"/>
        <v>500</v>
      </c>
      <c r="Q45" s="1">
        <v>80</v>
      </c>
      <c r="R45" s="1">
        <f t="shared" si="9"/>
        <v>0.88888888888888884</v>
      </c>
      <c r="S45" s="1">
        <f t="shared" si="10"/>
        <v>408.16326530612241</v>
      </c>
      <c r="T45" s="1">
        <v>76</v>
      </c>
      <c r="U45" s="1">
        <f t="shared" si="11"/>
        <v>1.0857142857142856</v>
      </c>
      <c r="V45" s="1">
        <f t="shared" si="12"/>
        <v>535.21126760563391</v>
      </c>
      <c r="W45" s="1">
        <v>66</v>
      </c>
      <c r="X45" s="1">
        <f t="shared" si="13"/>
        <v>2.129032258064516</v>
      </c>
      <c r="Y45" s="1">
        <f t="shared" si="14"/>
        <v>550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26.25" customHeight="1" x14ac:dyDescent="0.4">
      <c r="A46" s="1">
        <v>53</v>
      </c>
      <c r="B46" s="1">
        <v>153</v>
      </c>
      <c r="C46" s="1">
        <f t="shared" si="0"/>
        <v>1.6381156316916488</v>
      </c>
      <c r="D46" s="1">
        <f t="shared" si="1"/>
        <v>822.58064516129036</v>
      </c>
      <c r="E46" s="1">
        <v>138</v>
      </c>
      <c r="F46" s="1">
        <f t="shared" si="2"/>
        <v>1.7250000000000001</v>
      </c>
      <c r="G46" s="1">
        <f t="shared" si="3"/>
        <v>1037.593984962406</v>
      </c>
      <c r="H46" s="1">
        <v>150</v>
      </c>
      <c r="I46" s="1">
        <f t="shared" si="4"/>
        <v>1.4705882352941178</v>
      </c>
      <c r="J46" s="1">
        <f t="shared" si="15"/>
        <v>1000</v>
      </c>
      <c r="K46" s="1">
        <v>144</v>
      </c>
      <c r="L46" s="1">
        <f t="shared" si="5"/>
        <v>1.5157894736842106</v>
      </c>
      <c r="M46" s="1">
        <f t="shared" si="6"/>
        <v>640</v>
      </c>
      <c r="N46" s="1">
        <v>95</v>
      </c>
      <c r="O46" s="1">
        <f t="shared" si="7"/>
        <v>1.0555555555555556</v>
      </c>
      <c r="P46" s="1">
        <f t="shared" si="8"/>
        <v>494.79166666666663</v>
      </c>
      <c r="Q46" s="1">
        <v>78</v>
      </c>
      <c r="R46" s="1">
        <f t="shared" si="9"/>
        <v>0.8666666666666667</v>
      </c>
      <c r="S46" s="1">
        <f t="shared" si="10"/>
        <v>397.9591836734694</v>
      </c>
      <c r="T46" s="1">
        <v>76</v>
      </c>
      <c r="U46" s="1">
        <f t="shared" si="11"/>
        <v>1.0857142857142856</v>
      </c>
      <c r="V46" s="1">
        <f t="shared" si="12"/>
        <v>535.21126760563391</v>
      </c>
      <c r="W46" s="1">
        <v>66</v>
      </c>
      <c r="X46" s="1">
        <f t="shared" si="13"/>
        <v>2.129032258064516</v>
      </c>
      <c r="Y46" s="1">
        <f t="shared" si="14"/>
        <v>550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26.25" customHeight="1" x14ac:dyDescent="0.4">
      <c r="A47" s="1">
        <v>54</v>
      </c>
      <c r="B47" s="1">
        <v>154</v>
      </c>
      <c r="C47" s="1">
        <f t="shared" si="0"/>
        <v>1.6488222698072803</v>
      </c>
      <c r="D47" s="1">
        <f t="shared" si="1"/>
        <v>827.95698924731187</v>
      </c>
      <c r="E47" s="1">
        <v>132</v>
      </c>
      <c r="F47" s="1">
        <f t="shared" si="2"/>
        <v>1.65</v>
      </c>
      <c r="G47" s="1">
        <f t="shared" si="3"/>
        <v>992.48120300751873</v>
      </c>
      <c r="H47" s="1">
        <v>146</v>
      </c>
      <c r="I47" s="1">
        <f t="shared" si="4"/>
        <v>1.4313725490196079</v>
      </c>
      <c r="J47" s="1">
        <f t="shared" si="15"/>
        <v>973.33333333333337</v>
      </c>
      <c r="K47" s="1">
        <v>144</v>
      </c>
      <c r="L47" s="1">
        <f t="shared" si="5"/>
        <v>1.5157894736842106</v>
      </c>
      <c r="M47" s="1">
        <f t="shared" si="6"/>
        <v>640</v>
      </c>
      <c r="N47" s="1">
        <v>94</v>
      </c>
      <c r="O47" s="1">
        <f t="shared" si="7"/>
        <v>1.0444444444444445</v>
      </c>
      <c r="P47" s="1">
        <f t="shared" si="8"/>
        <v>489.58333333333331</v>
      </c>
      <c r="Q47" s="1">
        <v>77</v>
      </c>
      <c r="R47" s="1">
        <f t="shared" si="9"/>
        <v>0.85555555555555551</v>
      </c>
      <c r="S47" s="1">
        <f t="shared" si="10"/>
        <v>392.85714285714283</v>
      </c>
      <c r="T47" s="1">
        <v>68</v>
      </c>
      <c r="U47" s="1">
        <f t="shared" si="11"/>
        <v>0.97142857142857142</v>
      </c>
      <c r="V47" s="1">
        <f t="shared" si="12"/>
        <v>478.87323943661977</v>
      </c>
      <c r="W47" s="1">
        <v>66</v>
      </c>
      <c r="X47" s="1">
        <f t="shared" si="13"/>
        <v>2.129032258064516</v>
      </c>
      <c r="Y47" s="1">
        <f t="shared" si="14"/>
        <v>550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26.25" customHeight="1" x14ac:dyDescent="0.4">
      <c r="A48" s="1">
        <v>55</v>
      </c>
      <c r="B48" s="1">
        <v>154</v>
      </c>
      <c r="C48" s="1">
        <f t="shared" si="0"/>
        <v>1.6488222698072803</v>
      </c>
      <c r="D48" s="1">
        <f t="shared" si="1"/>
        <v>827.95698924731187</v>
      </c>
      <c r="E48" s="1">
        <v>128</v>
      </c>
      <c r="F48" s="1">
        <f t="shared" si="2"/>
        <v>1.6</v>
      </c>
      <c r="G48" s="1">
        <f t="shared" si="3"/>
        <v>962.40601503759399</v>
      </c>
      <c r="H48" s="1">
        <v>142</v>
      </c>
      <c r="I48" s="1">
        <f t="shared" si="4"/>
        <v>1.392156862745098</v>
      </c>
      <c r="J48" s="1">
        <f t="shared" si="15"/>
        <v>946.66666666666674</v>
      </c>
      <c r="K48" s="1">
        <v>144</v>
      </c>
      <c r="L48" s="1">
        <f t="shared" si="5"/>
        <v>1.5157894736842106</v>
      </c>
      <c r="M48" s="1">
        <f t="shared" si="6"/>
        <v>640</v>
      </c>
      <c r="N48" s="1">
        <v>93</v>
      </c>
      <c r="O48" s="1">
        <f t="shared" si="7"/>
        <v>1.0333333333333334</v>
      </c>
      <c r="P48" s="1">
        <f t="shared" si="8"/>
        <v>484.375</v>
      </c>
      <c r="Q48" s="1">
        <v>75</v>
      </c>
      <c r="R48" s="1">
        <f t="shared" si="9"/>
        <v>0.83333333333333337</v>
      </c>
      <c r="S48" s="1">
        <f t="shared" si="10"/>
        <v>382.65306122448976</v>
      </c>
      <c r="T48" s="1">
        <v>69</v>
      </c>
      <c r="U48" s="1">
        <f t="shared" si="11"/>
        <v>0.98571428571428577</v>
      </c>
      <c r="V48" s="1">
        <f t="shared" si="12"/>
        <v>485.91549295774649</v>
      </c>
      <c r="W48" s="1">
        <v>66</v>
      </c>
      <c r="X48" s="1">
        <f t="shared" si="13"/>
        <v>2.129032258064516</v>
      </c>
      <c r="Y48" s="1">
        <f t="shared" si="14"/>
        <v>550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26.25" customHeight="1" x14ac:dyDescent="0.4">
      <c r="A49" s="1">
        <v>56</v>
      </c>
      <c r="B49" s="1">
        <v>155</v>
      </c>
      <c r="C49" s="1">
        <f t="shared" si="0"/>
        <v>1.6595289079229121</v>
      </c>
      <c r="D49" s="1">
        <f t="shared" si="1"/>
        <v>833.33333333333337</v>
      </c>
      <c r="E49" s="1">
        <v>124</v>
      </c>
      <c r="F49" s="1">
        <f t="shared" si="2"/>
        <v>1.55</v>
      </c>
      <c r="G49" s="1">
        <f t="shared" si="3"/>
        <v>932.33082706766913</v>
      </c>
      <c r="H49" s="1">
        <v>139</v>
      </c>
      <c r="I49" s="1">
        <f t="shared" si="4"/>
        <v>1.3627450980392157</v>
      </c>
      <c r="J49" s="1">
        <f t="shared" si="15"/>
        <v>926.66666666666674</v>
      </c>
      <c r="K49" s="1">
        <v>144</v>
      </c>
      <c r="L49" s="1">
        <f t="shared" si="5"/>
        <v>1.5157894736842106</v>
      </c>
      <c r="M49" s="1">
        <f t="shared" si="6"/>
        <v>640</v>
      </c>
      <c r="N49" s="1">
        <v>92</v>
      </c>
      <c r="O49" s="1">
        <f t="shared" si="7"/>
        <v>1.0222222222222221</v>
      </c>
      <c r="P49" s="1">
        <f t="shared" si="8"/>
        <v>479.16666666666663</v>
      </c>
      <c r="Q49" s="1">
        <v>74</v>
      </c>
      <c r="R49" s="1">
        <f t="shared" si="9"/>
        <v>0.82222222222222219</v>
      </c>
      <c r="S49" s="1">
        <f t="shared" si="10"/>
        <v>377.55102040816325</v>
      </c>
      <c r="T49" s="1">
        <v>56</v>
      </c>
      <c r="U49" s="1">
        <f t="shared" si="11"/>
        <v>0.8</v>
      </c>
      <c r="V49" s="1">
        <f t="shared" si="12"/>
        <v>394.36619718309862</v>
      </c>
      <c r="W49" s="1">
        <v>66</v>
      </c>
      <c r="X49" s="1">
        <f t="shared" si="13"/>
        <v>2.129032258064516</v>
      </c>
      <c r="Y49" s="1">
        <f t="shared" si="14"/>
        <v>550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26.25" customHeight="1" x14ac:dyDescent="0.4">
      <c r="A50" s="1">
        <v>57</v>
      </c>
      <c r="B50" s="1">
        <v>155</v>
      </c>
      <c r="C50" s="1">
        <f t="shared" si="0"/>
        <v>1.6595289079229121</v>
      </c>
      <c r="D50" s="1">
        <f t="shared" si="1"/>
        <v>833.33333333333337</v>
      </c>
      <c r="E50" s="1">
        <v>120</v>
      </c>
      <c r="F50" s="1">
        <f t="shared" si="2"/>
        <v>1.5</v>
      </c>
      <c r="G50" s="1">
        <f t="shared" si="3"/>
        <v>902.25563909774428</v>
      </c>
      <c r="H50" s="1">
        <v>136</v>
      </c>
      <c r="I50" s="1">
        <f t="shared" si="4"/>
        <v>1.3333333333333333</v>
      </c>
      <c r="J50" s="1">
        <f t="shared" si="15"/>
        <v>906.66666666666674</v>
      </c>
      <c r="K50" s="1">
        <v>145</v>
      </c>
      <c r="L50" s="1">
        <f t="shared" si="5"/>
        <v>1.5263157894736843</v>
      </c>
      <c r="M50" s="1">
        <f t="shared" si="6"/>
        <v>644.44444444444446</v>
      </c>
      <c r="N50" s="1">
        <v>92</v>
      </c>
      <c r="O50" s="1">
        <f t="shared" si="7"/>
        <v>1.0222222222222221</v>
      </c>
      <c r="P50" s="1">
        <f t="shared" si="8"/>
        <v>479.16666666666663</v>
      </c>
      <c r="Q50" s="1">
        <v>74</v>
      </c>
      <c r="R50" s="1">
        <f t="shared" si="9"/>
        <v>0.82222222222222219</v>
      </c>
      <c r="S50" s="1">
        <f t="shared" si="10"/>
        <v>377.55102040816325</v>
      </c>
      <c r="T50" s="1">
        <v>57</v>
      </c>
      <c r="U50" s="1">
        <f t="shared" si="11"/>
        <v>0.81428571428571428</v>
      </c>
      <c r="V50" s="1">
        <f t="shared" si="12"/>
        <v>401.4084507042254</v>
      </c>
      <c r="W50" s="1">
        <v>66</v>
      </c>
      <c r="X50" s="1">
        <f t="shared" si="13"/>
        <v>2.129032258064516</v>
      </c>
      <c r="Y50" s="1">
        <f t="shared" si="14"/>
        <v>550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26.25" customHeight="1" x14ac:dyDescent="0.4">
      <c r="A51" s="1">
        <v>58</v>
      </c>
      <c r="B51" s="1">
        <v>155</v>
      </c>
      <c r="C51" s="1">
        <f t="shared" si="0"/>
        <v>1.6595289079229121</v>
      </c>
      <c r="D51" s="1">
        <f t="shared" si="1"/>
        <v>833.33333333333337</v>
      </c>
      <c r="E51" s="1">
        <v>114</v>
      </c>
      <c r="F51" s="1">
        <f t="shared" si="2"/>
        <v>1.425</v>
      </c>
      <c r="G51" s="1">
        <f t="shared" si="3"/>
        <v>857.14285714285711</v>
      </c>
      <c r="H51" s="1">
        <v>132</v>
      </c>
      <c r="I51" s="1">
        <f t="shared" si="4"/>
        <v>1.2941176470588236</v>
      </c>
      <c r="J51" s="1">
        <f t="shared" si="15"/>
        <v>880</v>
      </c>
      <c r="K51" s="1">
        <v>145</v>
      </c>
      <c r="L51" s="1">
        <f t="shared" si="5"/>
        <v>1.5263157894736843</v>
      </c>
      <c r="M51" s="1">
        <f t="shared" si="6"/>
        <v>644.44444444444446</v>
      </c>
      <c r="N51" s="1">
        <v>91</v>
      </c>
      <c r="O51" s="1">
        <f t="shared" si="7"/>
        <v>1.0111111111111111</v>
      </c>
      <c r="P51" s="1">
        <f t="shared" si="8"/>
        <v>473.95833333333331</v>
      </c>
      <c r="Q51" s="1">
        <v>73</v>
      </c>
      <c r="R51" s="1">
        <f t="shared" si="9"/>
        <v>0.81111111111111112</v>
      </c>
      <c r="S51" s="1">
        <f t="shared" si="10"/>
        <v>372.44897959183675</v>
      </c>
      <c r="T51" s="1">
        <v>57</v>
      </c>
      <c r="U51" s="1">
        <f t="shared" si="11"/>
        <v>0.81428571428571428</v>
      </c>
      <c r="V51" s="1">
        <f t="shared" si="12"/>
        <v>401.4084507042254</v>
      </c>
      <c r="W51" s="1">
        <v>66</v>
      </c>
      <c r="X51" s="1">
        <f t="shared" si="13"/>
        <v>2.129032258064516</v>
      </c>
      <c r="Y51" s="1">
        <f t="shared" si="14"/>
        <v>550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26.25" customHeight="1" x14ac:dyDescent="0.4">
      <c r="A52" s="1">
        <v>59</v>
      </c>
      <c r="B52" s="1">
        <v>155</v>
      </c>
      <c r="C52" s="1">
        <f t="shared" si="0"/>
        <v>1.6595289079229121</v>
      </c>
      <c r="D52" s="1">
        <f t="shared" si="1"/>
        <v>833.33333333333337</v>
      </c>
      <c r="E52" s="1">
        <v>108</v>
      </c>
      <c r="F52" s="1">
        <f t="shared" si="2"/>
        <v>1.35</v>
      </c>
      <c r="G52" s="1">
        <f t="shared" si="3"/>
        <v>812.03007518796983</v>
      </c>
      <c r="H52" s="1">
        <v>130</v>
      </c>
      <c r="I52" s="1">
        <f t="shared" si="4"/>
        <v>1.2745098039215685</v>
      </c>
      <c r="J52" s="1">
        <f t="shared" si="15"/>
        <v>866.66666666666674</v>
      </c>
      <c r="K52" s="1">
        <v>145</v>
      </c>
      <c r="L52" s="1">
        <f t="shared" si="5"/>
        <v>1.5263157894736843</v>
      </c>
      <c r="M52" s="1">
        <f t="shared" si="6"/>
        <v>644.44444444444446</v>
      </c>
      <c r="N52" s="1">
        <v>90</v>
      </c>
      <c r="O52" s="1">
        <f t="shared" si="7"/>
        <v>1</v>
      </c>
      <c r="P52" s="1">
        <f t="shared" si="8"/>
        <v>468.75</v>
      </c>
      <c r="Q52" s="1">
        <v>72</v>
      </c>
      <c r="R52" s="1">
        <f t="shared" si="9"/>
        <v>0.8</v>
      </c>
      <c r="S52" s="1">
        <f t="shared" si="10"/>
        <v>367.34693877551018</v>
      </c>
      <c r="T52" s="1">
        <v>57</v>
      </c>
      <c r="U52" s="1">
        <f t="shared" si="11"/>
        <v>0.81428571428571428</v>
      </c>
      <c r="V52" s="1">
        <f t="shared" si="12"/>
        <v>401.4084507042254</v>
      </c>
      <c r="W52" s="1">
        <v>66</v>
      </c>
      <c r="X52" s="1">
        <f t="shared" si="13"/>
        <v>2.129032258064516</v>
      </c>
      <c r="Y52" s="1">
        <f t="shared" si="14"/>
        <v>550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26.25" customHeight="1" x14ac:dyDescent="0.4">
      <c r="A53" s="1">
        <v>60</v>
      </c>
      <c r="B53" s="1">
        <v>155</v>
      </c>
      <c r="C53" s="1">
        <f t="shared" si="0"/>
        <v>1.6595289079229121</v>
      </c>
      <c r="D53" s="1">
        <f t="shared" si="1"/>
        <v>833.33333333333337</v>
      </c>
      <c r="E53" s="1">
        <v>109</v>
      </c>
      <c r="F53" s="1">
        <f t="shared" si="2"/>
        <v>1.3625</v>
      </c>
      <c r="G53" s="1">
        <f t="shared" si="3"/>
        <v>819.5488721804511</v>
      </c>
      <c r="H53" s="1">
        <v>127</v>
      </c>
      <c r="I53" s="1">
        <f t="shared" si="4"/>
        <v>1.2450980392156863</v>
      </c>
      <c r="J53" s="1">
        <f t="shared" si="15"/>
        <v>846.66666666666674</v>
      </c>
      <c r="K53" s="1">
        <v>145</v>
      </c>
      <c r="L53" s="1">
        <f t="shared" si="5"/>
        <v>1.5263157894736843</v>
      </c>
      <c r="M53" s="1">
        <f t="shared" si="6"/>
        <v>644.44444444444446</v>
      </c>
      <c r="N53" s="1">
        <v>90</v>
      </c>
      <c r="O53" s="1">
        <f t="shared" si="7"/>
        <v>1</v>
      </c>
      <c r="P53" s="1">
        <f t="shared" si="8"/>
        <v>468.75</v>
      </c>
      <c r="Q53" s="1">
        <v>71</v>
      </c>
      <c r="R53" s="1">
        <f t="shared" si="9"/>
        <v>0.78888888888888886</v>
      </c>
      <c r="S53" s="1">
        <f t="shared" si="10"/>
        <v>362.24489795918367</v>
      </c>
      <c r="T53" s="1">
        <v>57</v>
      </c>
      <c r="U53" s="1">
        <f t="shared" si="11"/>
        <v>0.81428571428571428</v>
      </c>
      <c r="V53" s="1">
        <f t="shared" si="12"/>
        <v>401.4084507042254</v>
      </c>
      <c r="W53" s="1">
        <v>67</v>
      </c>
      <c r="X53" s="1">
        <f t="shared" si="13"/>
        <v>2.161290322580645</v>
      </c>
      <c r="Y53" s="1">
        <f t="shared" si="14"/>
        <v>558.33333333333337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26.25" customHeight="1" x14ac:dyDescent="0.4">
      <c r="A54" s="1">
        <v>61</v>
      </c>
      <c r="B54" s="1">
        <v>156</v>
      </c>
      <c r="C54" s="1">
        <f t="shared" si="0"/>
        <v>1.6702355460385439</v>
      </c>
      <c r="D54" s="1">
        <f t="shared" si="1"/>
        <v>838.70967741935488</v>
      </c>
      <c r="E54" s="1">
        <v>108</v>
      </c>
      <c r="F54" s="1">
        <f t="shared" si="2"/>
        <v>1.35</v>
      </c>
      <c r="G54" s="1">
        <f t="shared" si="3"/>
        <v>812.03007518796983</v>
      </c>
      <c r="H54" s="1">
        <v>123</v>
      </c>
      <c r="I54" s="1">
        <f t="shared" si="4"/>
        <v>1.2058823529411764</v>
      </c>
      <c r="J54" s="1">
        <f t="shared" si="15"/>
        <v>820</v>
      </c>
      <c r="K54" s="1">
        <v>145</v>
      </c>
      <c r="L54" s="1">
        <f t="shared" si="5"/>
        <v>1.5263157894736843</v>
      </c>
      <c r="M54" s="1">
        <f t="shared" si="6"/>
        <v>644.44444444444446</v>
      </c>
      <c r="N54" s="1">
        <v>90</v>
      </c>
      <c r="O54" s="1">
        <f t="shared" si="7"/>
        <v>1</v>
      </c>
      <c r="P54" s="1">
        <f t="shared" si="8"/>
        <v>468.75</v>
      </c>
      <c r="Q54" s="1">
        <v>69</v>
      </c>
      <c r="R54" s="1">
        <f t="shared" si="9"/>
        <v>0.76666666666666672</v>
      </c>
      <c r="S54" s="1">
        <f t="shared" si="10"/>
        <v>352.0408163265306</v>
      </c>
      <c r="T54" s="1">
        <v>57</v>
      </c>
      <c r="U54" s="1">
        <f t="shared" si="11"/>
        <v>0.81428571428571428</v>
      </c>
      <c r="V54" s="1">
        <f t="shared" si="12"/>
        <v>401.4084507042254</v>
      </c>
      <c r="W54" s="1">
        <v>67</v>
      </c>
      <c r="X54" s="1">
        <f t="shared" si="13"/>
        <v>2.161290322580645</v>
      </c>
      <c r="Y54" s="1">
        <f t="shared" si="14"/>
        <v>558.33333333333337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26.25" customHeight="1" x14ac:dyDescent="0.4">
      <c r="A55" s="1">
        <v>62</v>
      </c>
      <c r="B55" s="1">
        <v>157</v>
      </c>
      <c r="C55" s="1">
        <f t="shared" si="0"/>
        <v>1.6809421841541754</v>
      </c>
      <c r="D55" s="1">
        <f t="shared" si="1"/>
        <v>844.08602150537638</v>
      </c>
      <c r="E55" s="1">
        <v>106</v>
      </c>
      <c r="F55" s="1">
        <f t="shared" si="2"/>
        <v>1.325</v>
      </c>
      <c r="G55" s="1">
        <f t="shared" si="3"/>
        <v>796.99248120300751</v>
      </c>
      <c r="H55" s="1">
        <v>120</v>
      </c>
      <c r="I55" s="1">
        <f t="shared" si="4"/>
        <v>1.1764705882352942</v>
      </c>
      <c r="J55" s="1">
        <f t="shared" si="15"/>
        <v>800</v>
      </c>
      <c r="K55" s="1">
        <v>145</v>
      </c>
      <c r="L55" s="1">
        <f t="shared" si="5"/>
        <v>1.5263157894736843</v>
      </c>
      <c r="M55" s="1">
        <f t="shared" si="6"/>
        <v>644.44444444444446</v>
      </c>
      <c r="N55" s="1">
        <v>89</v>
      </c>
      <c r="O55" s="1">
        <f t="shared" si="7"/>
        <v>0.98888888888888893</v>
      </c>
      <c r="P55" s="1">
        <f t="shared" si="8"/>
        <v>463.54166666666663</v>
      </c>
      <c r="Q55" s="1">
        <v>69</v>
      </c>
      <c r="R55" s="1">
        <f t="shared" si="9"/>
        <v>0.76666666666666672</v>
      </c>
      <c r="S55" s="1">
        <f t="shared" si="10"/>
        <v>352.0408163265306</v>
      </c>
      <c r="T55" s="1">
        <v>58</v>
      </c>
      <c r="U55" s="1">
        <f t="shared" si="11"/>
        <v>0.82857142857142863</v>
      </c>
      <c r="V55" s="1">
        <f t="shared" si="12"/>
        <v>408.45070422535213</v>
      </c>
      <c r="W55" s="1">
        <v>67</v>
      </c>
      <c r="X55" s="1">
        <f t="shared" si="13"/>
        <v>2.161290322580645</v>
      </c>
      <c r="Y55" s="1">
        <f t="shared" si="14"/>
        <v>558.33333333333337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26.25" customHeight="1" x14ac:dyDescent="0.4">
      <c r="A56" s="1">
        <v>63</v>
      </c>
      <c r="B56" s="1">
        <v>157</v>
      </c>
      <c r="C56" s="1">
        <f t="shared" si="0"/>
        <v>1.6809421841541754</v>
      </c>
      <c r="D56" s="1">
        <f t="shared" si="1"/>
        <v>844.08602150537638</v>
      </c>
      <c r="E56" s="1">
        <v>105</v>
      </c>
      <c r="F56" s="1">
        <f t="shared" si="2"/>
        <v>1.3125</v>
      </c>
      <c r="G56" s="1">
        <f t="shared" si="3"/>
        <v>789.47368421052624</v>
      </c>
      <c r="H56" s="1">
        <v>117</v>
      </c>
      <c r="I56" s="1">
        <f t="shared" si="4"/>
        <v>1.1470588235294117</v>
      </c>
      <c r="J56" s="1">
        <f t="shared" si="15"/>
        <v>780</v>
      </c>
      <c r="K56" s="1">
        <v>146</v>
      </c>
      <c r="L56" s="1">
        <f t="shared" si="5"/>
        <v>1.5368421052631578</v>
      </c>
      <c r="M56" s="1">
        <f t="shared" si="6"/>
        <v>648.88888888888891</v>
      </c>
      <c r="N56" s="1">
        <v>88</v>
      </c>
      <c r="O56" s="1">
        <f t="shared" si="7"/>
        <v>0.97777777777777775</v>
      </c>
      <c r="P56" s="1">
        <f t="shared" si="8"/>
        <v>458.33333333333331</v>
      </c>
      <c r="Q56" s="1">
        <v>67</v>
      </c>
      <c r="R56" s="1">
        <f t="shared" si="9"/>
        <v>0.74444444444444446</v>
      </c>
      <c r="S56" s="1">
        <f t="shared" si="10"/>
        <v>341.83673469387753</v>
      </c>
      <c r="T56" s="1">
        <v>58</v>
      </c>
      <c r="U56" s="1">
        <f t="shared" si="11"/>
        <v>0.82857142857142863</v>
      </c>
      <c r="V56" s="1">
        <f t="shared" si="12"/>
        <v>408.45070422535213</v>
      </c>
      <c r="W56" s="1">
        <v>67</v>
      </c>
      <c r="X56" s="1">
        <f t="shared" si="13"/>
        <v>2.161290322580645</v>
      </c>
      <c r="Y56" s="1">
        <f t="shared" si="14"/>
        <v>558.33333333333337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26.25" customHeight="1" x14ac:dyDescent="0.4">
      <c r="A57" s="1">
        <v>64</v>
      </c>
      <c r="B57" s="1">
        <v>157</v>
      </c>
      <c r="C57" s="1">
        <f t="shared" si="0"/>
        <v>1.6809421841541754</v>
      </c>
      <c r="D57" s="1">
        <f t="shared" si="1"/>
        <v>844.08602150537638</v>
      </c>
      <c r="E57" s="1">
        <v>104</v>
      </c>
      <c r="F57" s="1">
        <f t="shared" si="2"/>
        <v>1.3</v>
      </c>
      <c r="G57" s="1">
        <f t="shared" si="3"/>
        <v>781.95488721804509</v>
      </c>
      <c r="H57" s="1">
        <v>114</v>
      </c>
      <c r="I57" s="1">
        <f t="shared" si="4"/>
        <v>1.1176470588235294</v>
      </c>
      <c r="J57" s="1">
        <f t="shared" si="15"/>
        <v>760</v>
      </c>
      <c r="K57" s="1">
        <v>146</v>
      </c>
      <c r="L57" s="1">
        <f t="shared" si="5"/>
        <v>1.5368421052631578</v>
      </c>
      <c r="M57" s="1">
        <f t="shared" si="6"/>
        <v>648.88888888888891</v>
      </c>
      <c r="N57" s="1">
        <v>88</v>
      </c>
      <c r="O57" s="1">
        <f t="shared" si="7"/>
        <v>0.97777777777777775</v>
      </c>
      <c r="P57" s="1">
        <f t="shared" si="8"/>
        <v>458.33333333333331</v>
      </c>
      <c r="Q57" s="1">
        <v>68</v>
      </c>
      <c r="R57" s="1">
        <f t="shared" si="9"/>
        <v>0.75555555555555554</v>
      </c>
      <c r="S57" s="1">
        <f t="shared" si="10"/>
        <v>346.9387755102041</v>
      </c>
      <c r="T57" s="1">
        <v>58</v>
      </c>
      <c r="U57" s="1">
        <f t="shared" si="11"/>
        <v>0.82857142857142863</v>
      </c>
      <c r="V57" s="1">
        <f t="shared" si="12"/>
        <v>408.45070422535213</v>
      </c>
      <c r="W57" s="1">
        <v>67</v>
      </c>
      <c r="X57" s="1">
        <f t="shared" si="13"/>
        <v>2.161290322580645</v>
      </c>
      <c r="Y57" s="1">
        <f t="shared" si="14"/>
        <v>558.33333333333337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26.25" customHeight="1" x14ac:dyDescent="0.4">
      <c r="A58" s="1">
        <v>65</v>
      </c>
      <c r="B58" s="1">
        <v>157</v>
      </c>
      <c r="C58" s="1">
        <f t="shared" si="0"/>
        <v>1.6809421841541754</v>
      </c>
      <c r="D58" s="1">
        <f t="shared" si="1"/>
        <v>844.08602150537638</v>
      </c>
      <c r="E58" s="1">
        <v>100</v>
      </c>
      <c r="F58" s="1">
        <f t="shared" si="2"/>
        <v>1.25</v>
      </c>
      <c r="G58" s="1">
        <f t="shared" si="3"/>
        <v>751.87969924812023</v>
      </c>
      <c r="H58" s="1">
        <v>112</v>
      </c>
      <c r="I58" s="1">
        <f t="shared" si="4"/>
        <v>1.0980392156862746</v>
      </c>
      <c r="J58" s="1">
        <f t="shared" si="15"/>
        <v>746.66666666666674</v>
      </c>
      <c r="K58" s="1">
        <v>147</v>
      </c>
      <c r="L58" s="1">
        <f t="shared" si="5"/>
        <v>1.5473684210526315</v>
      </c>
      <c r="M58" s="1">
        <f t="shared" si="6"/>
        <v>653.33333333333337</v>
      </c>
      <c r="N58" s="1">
        <v>88</v>
      </c>
      <c r="O58" s="1">
        <f t="shared" si="7"/>
        <v>0.97777777777777775</v>
      </c>
      <c r="P58" s="1">
        <f t="shared" si="8"/>
        <v>458.33333333333331</v>
      </c>
      <c r="Q58" s="1">
        <v>68</v>
      </c>
      <c r="R58" s="1">
        <f t="shared" si="9"/>
        <v>0.75555555555555554</v>
      </c>
      <c r="S58" s="1">
        <f t="shared" si="10"/>
        <v>346.9387755102041</v>
      </c>
      <c r="T58" s="1">
        <v>58</v>
      </c>
      <c r="U58" s="1">
        <f t="shared" si="11"/>
        <v>0.82857142857142863</v>
      </c>
      <c r="V58" s="1">
        <f t="shared" si="12"/>
        <v>408.45070422535213</v>
      </c>
      <c r="W58" s="1">
        <v>67</v>
      </c>
      <c r="X58" s="1">
        <f t="shared" si="13"/>
        <v>2.161290322580645</v>
      </c>
      <c r="Y58" s="1">
        <f t="shared" si="14"/>
        <v>558.33333333333337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26.25" customHeight="1" x14ac:dyDescent="0.4">
      <c r="A59" s="1">
        <v>66</v>
      </c>
      <c r="B59" s="1">
        <v>157</v>
      </c>
      <c r="C59" s="1">
        <f t="shared" si="0"/>
        <v>1.6809421841541754</v>
      </c>
      <c r="D59" s="1">
        <f t="shared" si="1"/>
        <v>844.08602150537638</v>
      </c>
      <c r="E59" s="1">
        <v>99</v>
      </c>
      <c r="F59" s="1">
        <f t="shared" si="2"/>
        <v>1.2375</v>
      </c>
      <c r="G59" s="1">
        <f t="shared" si="3"/>
        <v>744.36090225563908</v>
      </c>
      <c r="H59" s="1">
        <v>108</v>
      </c>
      <c r="I59" s="1">
        <f t="shared" si="4"/>
        <v>1.0588235294117647</v>
      </c>
      <c r="J59" s="1">
        <f t="shared" si="15"/>
        <v>720</v>
      </c>
      <c r="K59" s="1">
        <v>147</v>
      </c>
      <c r="L59" s="1">
        <f t="shared" si="5"/>
        <v>1.5473684210526315</v>
      </c>
      <c r="M59" s="1">
        <f t="shared" si="6"/>
        <v>653.33333333333337</v>
      </c>
      <c r="N59" s="1">
        <v>87</v>
      </c>
      <c r="O59" s="1">
        <f t="shared" si="7"/>
        <v>0.96666666666666667</v>
      </c>
      <c r="P59" s="1">
        <f t="shared" si="8"/>
        <v>453.125</v>
      </c>
      <c r="Q59" s="1">
        <v>67</v>
      </c>
      <c r="R59" s="1">
        <f t="shared" si="9"/>
        <v>0.74444444444444446</v>
      </c>
      <c r="S59" s="1">
        <f t="shared" si="10"/>
        <v>341.83673469387753</v>
      </c>
      <c r="T59" s="1">
        <v>58</v>
      </c>
      <c r="U59" s="1">
        <f t="shared" si="11"/>
        <v>0.82857142857142863</v>
      </c>
      <c r="V59" s="1">
        <f t="shared" si="12"/>
        <v>408.45070422535213</v>
      </c>
      <c r="W59" s="1">
        <v>68</v>
      </c>
      <c r="X59" s="1">
        <f t="shared" si="13"/>
        <v>2.193548387096774</v>
      </c>
      <c r="Y59" s="1">
        <f t="shared" si="14"/>
        <v>566.66666666666674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26.25" customHeight="1" x14ac:dyDescent="0.4">
      <c r="A60" s="1">
        <v>67</v>
      </c>
      <c r="B60" s="1">
        <v>157</v>
      </c>
      <c r="C60" s="1">
        <f t="shared" si="0"/>
        <v>1.6809421841541754</v>
      </c>
      <c r="D60" s="1">
        <f t="shared" si="1"/>
        <v>844.08602150537638</v>
      </c>
      <c r="E60" s="1">
        <v>96</v>
      </c>
      <c r="F60" s="1">
        <f t="shared" si="2"/>
        <v>1.2</v>
      </c>
      <c r="G60" s="1">
        <f t="shared" si="3"/>
        <v>721.80451127819549</v>
      </c>
      <c r="H60" s="1">
        <v>106</v>
      </c>
      <c r="I60" s="1">
        <f t="shared" si="4"/>
        <v>1.0392156862745099</v>
      </c>
      <c r="J60" s="1">
        <f t="shared" si="15"/>
        <v>706.66666666666674</v>
      </c>
      <c r="K60" s="1">
        <v>147</v>
      </c>
      <c r="L60" s="1">
        <f t="shared" si="5"/>
        <v>1.5473684210526315</v>
      </c>
      <c r="M60" s="1">
        <f t="shared" si="6"/>
        <v>653.33333333333337</v>
      </c>
      <c r="N60" s="1">
        <v>86</v>
      </c>
      <c r="O60" s="1">
        <f t="shared" si="7"/>
        <v>0.9555555555555556</v>
      </c>
      <c r="P60" s="1">
        <f t="shared" si="8"/>
        <v>447.91666666666669</v>
      </c>
      <c r="Q60" s="1">
        <v>66</v>
      </c>
      <c r="R60" s="1">
        <f t="shared" si="9"/>
        <v>0.73333333333333328</v>
      </c>
      <c r="S60" s="1">
        <f t="shared" si="10"/>
        <v>336.73469387755102</v>
      </c>
      <c r="T60" s="1">
        <v>58</v>
      </c>
      <c r="U60" s="1">
        <f t="shared" si="11"/>
        <v>0.82857142857142863</v>
      </c>
      <c r="V60" s="1">
        <f t="shared" si="12"/>
        <v>408.45070422535213</v>
      </c>
      <c r="W60" s="1">
        <v>68</v>
      </c>
      <c r="X60" s="1">
        <f t="shared" si="13"/>
        <v>2.193548387096774</v>
      </c>
      <c r="Y60" s="1">
        <f t="shared" si="14"/>
        <v>566.66666666666674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26.25" customHeight="1" x14ac:dyDescent="0.4">
      <c r="A61" s="1">
        <v>68</v>
      </c>
      <c r="B61" s="1">
        <v>158</v>
      </c>
      <c r="C61" s="1">
        <f t="shared" si="0"/>
        <v>1.6916488222698072</v>
      </c>
      <c r="D61" s="1">
        <f t="shared" si="1"/>
        <v>849.46236559139788</v>
      </c>
      <c r="E61" s="1">
        <v>94</v>
      </c>
      <c r="F61" s="1">
        <f t="shared" si="2"/>
        <v>1.175</v>
      </c>
      <c r="G61" s="1">
        <f t="shared" si="3"/>
        <v>706.76691729323306</v>
      </c>
      <c r="H61" s="1">
        <v>104</v>
      </c>
      <c r="I61" s="1">
        <f t="shared" si="4"/>
        <v>1.0196078431372548</v>
      </c>
      <c r="J61" s="1">
        <f t="shared" si="15"/>
        <v>693.33333333333337</v>
      </c>
      <c r="K61" s="1">
        <v>148</v>
      </c>
      <c r="L61" s="1">
        <f t="shared" si="5"/>
        <v>1.5578947368421052</v>
      </c>
      <c r="M61" s="1">
        <f t="shared" si="6"/>
        <v>657.77777777777771</v>
      </c>
      <c r="N61" s="1">
        <v>85</v>
      </c>
      <c r="O61" s="1">
        <f t="shared" si="7"/>
        <v>0.94444444444444442</v>
      </c>
      <c r="P61" s="1">
        <f t="shared" si="8"/>
        <v>442.70833333333331</v>
      </c>
      <c r="Q61" s="1">
        <v>65</v>
      </c>
      <c r="R61" s="1">
        <f t="shared" si="9"/>
        <v>0.72222222222222221</v>
      </c>
      <c r="S61" s="1">
        <f t="shared" si="10"/>
        <v>331.63265306122446</v>
      </c>
      <c r="T61" s="1">
        <v>58</v>
      </c>
      <c r="U61" s="1">
        <f t="shared" si="11"/>
        <v>0.82857142857142863</v>
      </c>
      <c r="V61" s="1">
        <f t="shared" si="12"/>
        <v>408.45070422535213</v>
      </c>
      <c r="W61" s="1">
        <v>68</v>
      </c>
      <c r="X61" s="1">
        <f t="shared" si="13"/>
        <v>2.193548387096774</v>
      </c>
      <c r="Y61" s="1">
        <f t="shared" si="14"/>
        <v>566.66666666666674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26.25" customHeight="1" x14ac:dyDescent="0.4">
      <c r="A62" s="1">
        <v>69</v>
      </c>
      <c r="B62" s="1">
        <v>159</v>
      </c>
      <c r="C62" s="1">
        <f t="shared" si="0"/>
        <v>1.7023554603854389</v>
      </c>
      <c r="D62" s="1">
        <f t="shared" si="1"/>
        <v>854.83870967741939</v>
      </c>
      <c r="E62" s="1">
        <v>91</v>
      </c>
      <c r="F62" s="1">
        <f t="shared" si="2"/>
        <v>1.1375</v>
      </c>
      <c r="G62" s="1">
        <f t="shared" si="3"/>
        <v>684.21052631578948</v>
      </c>
      <c r="H62" s="1">
        <v>101</v>
      </c>
      <c r="I62" s="1">
        <f t="shared" si="4"/>
        <v>0.99019607843137258</v>
      </c>
      <c r="J62" s="1">
        <f t="shared" si="15"/>
        <v>673.33333333333337</v>
      </c>
      <c r="K62" s="1">
        <v>148</v>
      </c>
      <c r="L62" s="1">
        <f t="shared" si="5"/>
        <v>1.5578947368421052</v>
      </c>
      <c r="M62" s="1">
        <f t="shared" si="6"/>
        <v>657.77777777777771</v>
      </c>
      <c r="N62" s="1">
        <v>84</v>
      </c>
      <c r="O62" s="1">
        <f t="shared" si="7"/>
        <v>0.93333333333333335</v>
      </c>
      <c r="P62" s="1">
        <f t="shared" si="8"/>
        <v>437.5</v>
      </c>
      <c r="Q62" s="1">
        <v>66</v>
      </c>
      <c r="R62" s="1">
        <f t="shared" si="9"/>
        <v>0.73333333333333328</v>
      </c>
      <c r="S62" s="1">
        <f t="shared" si="10"/>
        <v>336.73469387755102</v>
      </c>
      <c r="T62" s="1">
        <v>58</v>
      </c>
      <c r="U62" s="1">
        <f t="shared" si="11"/>
        <v>0.82857142857142863</v>
      </c>
      <c r="V62" s="1">
        <f t="shared" si="12"/>
        <v>408.45070422535213</v>
      </c>
      <c r="W62" s="1">
        <v>68</v>
      </c>
      <c r="X62" s="1">
        <f t="shared" si="13"/>
        <v>2.193548387096774</v>
      </c>
      <c r="Y62" s="1">
        <f t="shared" si="14"/>
        <v>566.66666666666674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26.25" customHeight="1" x14ac:dyDescent="0.4">
      <c r="A63" s="1">
        <v>70</v>
      </c>
      <c r="B63" s="1">
        <v>159</v>
      </c>
      <c r="C63" s="1">
        <f t="shared" si="0"/>
        <v>1.7023554603854389</v>
      </c>
      <c r="D63" s="1">
        <f t="shared" si="1"/>
        <v>854.83870967741939</v>
      </c>
      <c r="E63" s="1">
        <v>89</v>
      </c>
      <c r="F63" s="1">
        <f t="shared" si="2"/>
        <v>1.1125</v>
      </c>
      <c r="G63" s="1">
        <f t="shared" si="3"/>
        <v>669.17293233082705</v>
      </c>
      <c r="H63" s="1">
        <v>98</v>
      </c>
      <c r="I63" s="1">
        <f t="shared" si="4"/>
        <v>0.96078431372549022</v>
      </c>
      <c r="J63" s="1">
        <f t="shared" si="15"/>
        <v>653.33333333333337</v>
      </c>
      <c r="K63" s="1">
        <v>144</v>
      </c>
      <c r="L63" s="1">
        <f t="shared" si="5"/>
        <v>1.5157894736842106</v>
      </c>
      <c r="M63" s="1">
        <f t="shared" si="6"/>
        <v>640</v>
      </c>
      <c r="N63" s="1">
        <v>83</v>
      </c>
      <c r="O63" s="1">
        <f t="shared" si="7"/>
        <v>0.92222222222222228</v>
      </c>
      <c r="P63" s="1">
        <f t="shared" si="8"/>
        <v>432.29166666666669</v>
      </c>
      <c r="Q63" s="1">
        <v>65</v>
      </c>
      <c r="R63" s="1">
        <f t="shared" si="9"/>
        <v>0.72222222222222221</v>
      </c>
      <c r="S63" s="1">
        <f t="shared" si="10"/>
        <v>331.63265306122446</v>
      </c>
      <c r="T63" s="1">
        <v>59</v>
      </c>
      <c r="U63" s="1">
        <f t="shared" si="11"/>
        <v>0.84285714285714286</v>
      </c>
      <c r="V63" s="1">
        <f t="shared" si="12"/>
        <v>415.49295774647891</v>
      </c>
      <c r="W63" s="1">
        <v>68</v>
      </c>
      <c r="X63" s="1">
        <f t="shared" si="13"/>
        <v>2.193548387096774</v>
      </c>
      <c r="Y63" s="1">
        <f t="shared" si="14"/>
        <v>566.66666666666674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26.25" customHeight="1" x14ac:dyDescent="0.4">
      <c r="A64" s="1">
        <v>71</v>
      </c>
      <c r="B64" s="1">
        <v>150</v>
      </c>
      <c r="C64" s="1">
        <f t="shared" si="0"/>
        <v>1.6059957173447537</v>
      </c>
      <c r="D64" s="1">
        <f t="shared" si="1"/>
        <v>806.45161290322585</v>
      </c>
      <c r="E64" s="1">
        <v>86</v>
      </c>
      <c r="F64" s="1">
        <f t="shared" si="2"/>
        <v>1.075</v>
      </c>
      <c r="G64" s="1">
        <f t="shared" si="3"/>
        <v>646.61654135338347</v>
      </c>
      <c r="H64" s="1">
        <v>96</v>
      </c>
      <c r="I64" s="1">
        <f t="shared" si="4"/>
        <v>0.94117647058823528</v>
      </c>
      <c r="J64" s="1">
        <f t="shared" si="15"/>
        <v>640</v>
      </c>
      <c r="K64" s="1">
        <v>136</v>
      </c>
      <c r="L64" s="1">
        <f t="shared" si="5"/>
        <v>1.4315789473684211</v>
      </c>
      <c r="M64" s="1">
        <f t="shared" si="6"/>
        <v>604.44444444444446</v>
      </c>
      <c r="N64" s="1">
        <v>82</v>
      </c>
      <c r="O64" s="1">
        <f t="shared" si="7"/>
        <v>0.91111111111111109</v>
      </c>
      <c r="P64" s="1">
        <f t="shared" si="8"/>
        <v>427.08333333333331</v>
      </c>
      <c r="Q64" s="1">
        <v>64</v>
      </c>
      <c r="R64" s="1">
        <f t="shared" si="9"/>
        <v>0.71111111111111114</v>
      </c>
      <c r="S64" s="1">
        <f t="shared" si="10"/>
        <v>326.53061224489795</v>
      </c>
      <c r="T64" s="1">
        <v>59</v>
      </c>
      <c r="U64" s="1">
        <f t="shared" si="11"/>
        <v>0.84285714285714286</v>
      </c>
      <c r="V64" s="1">
        <f t="shared" si="12"/>
        <v>415.49295774647891</v>
      </c>
      <c r="W64" s="1">
        <v>68</v>
      </c>
      <c r="X64" s="1">
        <f t="shared" si="13"/>
        <v>2.193548387096774</v>
      </c>
      <c r="Y64" s="1">
        <f t="shared" si="14"/>
        <v>566.66666666666674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26.25" customHeight="1" x14ac:dyDescent="0.4">
      <c r="A65" s="1">
        <v>72</v>
      </c>
      <c r="B65" s="1">
        <v>150</v>
      </c>
      <c r="C65" s="1">
        <f t="shared" si="0"/>
        <v>1.6059957173447537</v>
      </c>
      <c r="D65" s="1">
        <f t="shared" si="1"/>
        <v>806.45161290322585</v>
      </c>
      <c r="E65" s="1">
        <v>84</v>
      </c>
      <c r="F65" s="1">
        <f t="shared" si="2"/>
        <v>1.05</v>
      </c>
      <c r="G65" s="1">
        <f t="shared" si="3"/>
        <v>631.57894736842104</v>
      </c>
      <c r="H65" s="1">
        <v>94</v>
      </c>
      <c r="I65" s="1">
        <f t="shared" si="4"/>
        <v>0.92156862745098034</v>
      </c>
      <c r="J65" s="1">
        <f t="shared" si="15"/>
        <v>626.66666666666674</v>
      </c>
      <c r="K65" s="1">
        <v>136</v>
      </c>
      <c r="L65" s="1">
        <f t="shared" si="5"/>
        <v>1.4315789473684211</v>
      </c>
      <c r="M65" s="1">
        <f t="shared" si="6"/>
        <v>604.44444444444446</v>
      </c>
      <c r="N65" s="1">
        <v>79</v>
      </c>
      <c r="O65" s="1">
        <f t="shared" si="7"/>
        <v>0.87777777777777777</v>
      </c>
      <c r="P65" s="1">
        <f t="shared" si="8"/>
        <v>411.45833333333331</v>
      </c>
      <c r="Q65" s="1">
        <v>62</v>
      </c>
      <c r="R65" s="1">
        <f t="shared" si="9"/>
        <v>0.68888888888888888</v>
      </c>
      <c r="S65" s="1">
        <f t="shared" si="10"/>
        <v>316.32653061224488</v>
      </c>
      <c r="T65" s="1">
        <v>59</v>
      </c>
      <c r="U65" s="1">
        <f t="shared" si="11"/>
        <v>0.84285714285714286</v>
      </c>
      <c r="V65" s="1">
        <f t="shared" si="12"/>
        <v>415.49295774647891</v>
      </c>
      <c r="W65" s="1">
        <v>69</v>
      </c>
      <c r="X65" s="1">
        <f t="shared" si="13"/>
        <v>2.225806451612903</v>
      </c>
      <c r="Y65" s="1">
        <f t="shared" si="14"/>
        <v>575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26.25" customHeight="1" x14ac:dyDescent="0.4">
      <c r="A66" s="1">
        <v>73</v>
      </c>
      <c r="B66" s="1">
        <v>118</v>
      </c>
      <c r="C66" s="1">
        <f t="shared" si="0"/>
        <v>1.2633832976445396</v>
      </c>
      <c r="D66" s="1">
        <f t="shared" si="1"/>
        <v>634.4086021505376</v>
      </c>
      <c r="E66" s="1">
        <v>81</v>
      </c>
      <c r="F66" s="1">
        <f t="shared" si="2"/>
        <v>1.0125</v>
      </c>
      <c r="G66" s="1">
        <f t="shared" si="3"/>
        <v>609.02255639097746</v>
      </c>
      <c r="H66" s="1">
        <v>91</v>
      </c>
      <c r="I66" s="1">
        <f t="shared" si="4"/>
        <v>0.89215686274509809</v>
      </c>
      <c r="J66" s="1">
        <f t="shared" si="15"/>
        <v>606.66666666666674</v>
      </c>
      <c r="K66" s="1">
        <v>136</v>
      </c>
      <c r="L66" s="1">
        <f t="shared" si="5"/>
        <v>1.4315789473684211</v>
      </c>
      <c r="M66" s="1">
        <f t="shared" si="6"/>
        <v>604.44444444444446</v>
      </c>
      <c r="N66" s="1">
        <v>77</v>
      </c>
      <c r="O66" s="1">
        <f t="shared" si="7"/>
        <v>0.85555555555555551</v>
      </c>
      <c r="P66" s="1">
        <f t="shared" si="8"/>
        <v>401.04166666666669</v>
      </c>
      <c r="Q66" s="1">
        <v>63</v>
      </c>
      <c r="R66" s="1">
        <f t="shared" si="9"/>
        <v>0.7</v>
      </c>
      <c r="S66" s="1">
        <f t="shared" si="10"/>
        <v>321.42857142857139</v>
      </c>
      <c r="T66" s="1">
        <v>59</v>
      </c>
      <c r="U66" s="1">
        <f t="shared" si="11"/>
        <v>0.84285714285714286</v>
      </c>
      <c r="V66" s="1">
        <f t="shared" si="12"/>
        <v>415.49295774647891</v>
      </c>
      <c r="W66" s="1">
        <v>69</v>
      </c>
      <c r="X66" s="1">
        <f t="shared" si="13"/>
        <v>2.225806451612903</v>
      </c>
      <c r="Y66" s="1">
        <f t="shared" si="14"/>
        <v>575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26.25" customHeight="1" x14ac:dyDescent="0.4">
      <c r="A67" s="1">
        <v>74</v>
      </c>
      <c r="B67" s="1">
        <v>118</v>
      </c>
      <c r="C67" s="1">
        <f t="shared" si="0"/>
        <v>1.2633832976445396</v>
      </c>
      <c r="D67" s="1">
        <f t="shared" si="1"/>
        <v>634.4086021505376</v>
      </c>
      <c r="E67" s="1">
        <v>76</v>
      </c>
      <c r="F67" s="1">
        <f t="shared" si="2"/>
        <v>0.95</v>
      </c>
      <c r="G67" s="1">
        <f t="shared" si="3"/>
        <v>571.42857142857144</v>
      </c>
      <c r="H67" s="1">
        <v>89</v>
      </c>
      <c r="I67" s="1">
        <f t="shared" si="4"/>
        <v>0.87254901960784315</v>
      </c>
      <c r="J67" s="1">
        <f t="shared" si="15"/>
        <v>593.33333333333337</v>
      </c>
      <c r="K67" s="1">
        <v>137</v>
      </c>
      <c r="L67" s="1">
        <f t="shared" si="5"/>
        <v>1.4421052631578948</v>
      </c>
      <c r="M67" s="1">
        <f t="shared" si="6"/>
        <v>608.88888888888891</v>
      </c>
      <c r="N67" s="1">
        <v>75</v>
      </c>
      <c r="O67" s="1">
        <f t="shared" si="7"/>
        <v>0.83333333333333337</v>
      </c>
      <c r="P67" s="1">
        <f t="shared" si="8"/>
        <v>390.625</v>
      </c>
      <c r="Q67" s="1">
        <v>62</v>
      </c>
      <c r="R67" s="1">
        <f t="shared" si="9"/>
        <v>0.68888888888888888</v>
      </c>
      <c r="S67" s="1">
        <f t="shared" si="10"/>
        <v>316.32653061224488</v>
      </c>
      <c r="T67" s="1">
        <v>37</v>
      </c>
      <c r="U67" s="1">
        <f t="shared" si="11"/>
        <v>0.52857142857142858</v>
      </c>
      <c r="V67" s="1">
        <f t="shared" si="12"/>
        <v>260.56338028169017</v>
      </c>
      <c r="W67" s="1">
        <v>69</v>
      </c>
      <c r="X67" s="1">
        <f t="shared" si="13"/>
        <v>2.225806451612903</v>
      </c>
      <c r="Y67" s="1">
        <f t="shared" si="14"/>
        <v>575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26.25" customHeight="1" x14ac:dyDescent="0.4">
      <c r="A68" s="1">
        <v>75</v>
      </c>
      <c r="B68" s="1">
        <v>119</v>
      </c>
      <c r="C68" s="1">
        <f t="shared" si="0"/>
        <v>1.2740899357601712</v>
      </c>
      <c r="D68" s="1">
        <f t="shared" si="1"/>
        <v>639.78494623655911</v>
      </c>
      <c r="E68" s="1">
        <v>75</v>
      </c>
      <c r="F68" s="1">
        <f t="shared" si="2"/>
        <v>0.9375</v>
      </c>
      <c r="G68" s="1">
        <f t="shared" si="3"/>
        <v>563.90977443609017</v>
      </c>
      <c r="H68" s="1">
        <v>86</v>
      </c>
      <c r="I68" s="1">
        <f t="shared" si="4"/>
        <v>0.84313725490196079</v>
      </c>
      <c r="J68" s="1">
        <f t="shared" ref="J68:J83" si="16">H68/0.15</f>
        <v>573.33333333333337</v>
      </c>
      <c r="K68" s="1">
        <v>137</v>
      </c>
      <c r="L68" s="1">
        <f t="shared" si="5"/>
        <v>1.4421052631578948</v>
      </c>
      <c r="M68" s="1">
        <f t="shared" si="6"/>
        <v>608.88888888888891</v>
      </c>
      <c r="N68" s="1">
        <v>74</v>
      </c>
      <c r="O68" s="1">
        <f t="shared" si="7"/>
        <v>0.82222222222222219</v>
      </c>
      <c r="P68" s="1">
        <f t="shared" si="8"/>
        <v>385.41666666666669</v>
      </c>
      <c r="Q68" s="1">
        <v>61</v>
      </c>
      <c r="R68" s="1">
        <f t="shared" si="9"/>
        <v>0.67777777777777781</v>
      </c>
      <c r="S68" s="1">
        <f t="shared" si="10"/>
        <v>311.22448979591837</v>
      </c>
      <c r="T68" s="1">
        <v>36</v>
      </c>
      <c r="U68" s="1">
        <f t="shared" si="11"/>
        <v>0.51428571428571423</v>
      </c>
      <c r="V68" s="1">
        <f t="shared" si="12"/>
        <v>253.52112676056339</v>
      </c>
      <c r="W68" s="1">
        <v>69</v>
      </c>
      <c r="X68" s="1">
        <f t="shared" si="13"/>
        <v>2.225806451612903</v>
      </c>
      <c r="Y68" s="1">
        <f t="shared" si="14"/>
        <v>575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26.25" customHeight="1" x14ac:dyDescent="0.4">
      <c r="A69" s="1">
        <v>76</v>
      </c>
      <c r="B69" s="1">
        <v>118</v>
      </c>
      <c r="C69" s="1">
        <f t="shared" si="0"/>
        <v>1.2633832976445396</v>
      </c>
      <c r="D69" s="1">
        <f t="shared" si="1"/>
        <v>634.4086021505376</v>
      </c>
      <c r="E69" s="1">
        <v>71</v>
      </c>
      <c r="F69" s="1">
        <f t="shared" si="2"/>
        <v>0.88749999999999996</v>
      </c>
      <c r="G69" s="1">
        <f t="shared" si="3"/>
        <v>533.83458646616543</v>
      </c>
      <c r="H69" s="1">
        <v>82</v>
      </c>
      <c r="I69" s="1">
        <f t="shared" si="4"/>
        <v>0.80392156862745101</v>
      </c>
      <c r="J69" s="1">
        <f t="shared" si="16"/>
        <v>546.66666666666674</v>
      </c>
      <c r="K69" s="1">
        <v>135</v>
      </c>
      <c r="L69" s="1">
        <f t="shared" si="5"/>
        <v>1.4210526315789473</v>
      </c>
      <c r="M69" s="1">
        <f t="shared" si="6"/>
        <v>600</v>
      </c>
      <c r="N69" s="1">
        <v>72</v>
      </c>
      <c r="O69" s="1">
        <f t="shared" si="7"/>
        <v>0.8</v>
      </c>
      <c r="P69" s="1">
        <f t="shared" si="8"/>
        <v>375</v>
      </c>
      <c r="Q69" s="1">
        <v>59</v>
      </c>
      <c r="R69" s="1">
        <f t="shared" si="9"/>
        <v>0.65555555555555556</v>
      </c>
      <c r="S69" s="1">
        <f t="shared" si="10"/>
        <v>301.0204081632653</v>
      </c>
      <c r="T69" s="1">
        <v>36</v>
      </c>
      <c r="U69" s="1">
        <f t="shared" si="11"/>
        <v>0.51428571428571423</v>
      </c>
      <c r="V69" s="1">
        <f t="shared" si="12"/>
        <v>253.52112676056339</v>
      </c>
      <c r="W69" s="1">
        <v>69</v>
      </c>
      <c r="X69" s="1">
        <f t="shared" si="13"/>
        <v>2.225806451612903</v>
      </c>
      <c r="Y69" s="1">
        <f t="shared" si="14"/>
        <v>575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26.25" customHeight="1" x14ac:dyDescent="0.4">
      <c r="A70" s="1">
        <v>77</v>
      </c>
      <c r="B70" s="1">
        <v>119</v>
      </c>
      <c r="C70" s="1">
        <f t="shared" si="0"/>
        <v>1.2740899357601712</v>
      </c>
      <c r="D70" s="1">
        <f t="shared" si="1"/>
        <v>639.78494623655911</v>
      </c>
      <c r="E70" s="1">
        <v>68</v>
      </c>
      <c r="F70" s="1">
        <f t="shared" si="2"/>
        <v>0.85</v>
      </c>
      <c r="G70" s="1">
        <f t="shared" si="3"/>
        <v>511.27819548872179</v>
      </c>
      <c r="H70" s="1">
        <v>80</v>
      </c>
      <c r="I70" s="1">
        <f t="shared" si="4"/>
        <v>0.78431372549019607</v>
      </c>
      <c r="J70" s="1">
        <f t="shared" si="16"/>
        <v>533.33333333333337</v>
      </c>
      <c r="K70" s="1">
        <v>131</v>
      </c>
      <c r="L70" s="1">
        <f t="shared" si="5"/>
        <v>1.3789473684210527</v>
      </c>
      <c r="M70" s="1">
        <f t="shared" si="6"/>
        <v>582.22222222222217</v>
      </c>
      <c r="N70" s="1">
        <v>71</v>
      </c>
      <c r="O70" s="1">
        <f t="shared" si="7"/>
        <v>0.78888888888888886</v>
      </c>
      <c r="P70" s="1">
        <f t="shared" si="8"/>
        <v>369.79166666666669</v>
      </c>
      <c r="Q70" s="1">
        <v>58</v>
      </c>
      <c r="R70" s="1">
        <f t="shared" si="9"/>
        <v>0.64444444444444449</v>
      </c>
      <c r="S70" s="1">
        <f t="shared" si="10"/>
        <v>295.91836734693874</v>
      </c>
      <c r="T70" s="1">
        <v>36</v>
      </c>
      <c r="U70" s="1">
        <f t="shared" si="11"/>
        <v>0.51428571428571423</v>
      </c>
      <c r="V70" s="1">
        <f t="shared" si="12"/>
        <v>253.52112676056339</v>
      </c>
      <c r="W70" s="1">
        <v>69</v>
      </c>
      <c r="X70" s="1">
        <f t="shared" si="13"/>
        <v>2.225806451612903</v>
      </c>
      <c r="Y70" s="1">
        <f t="shared" si="14"/>
        <v>575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26.25" customHeight="1" x14ac:dyDescent="0.4">
      <c r="A71" s="1">
        <v>78</v>
      </c>
      <c r="B71" s="1">
        <v>118</v>
      </c>
      <c r="C71" s="1">
        <f t="shared" si="0"/>
        <v>1.2633832976445396</v>
      </c>
      <c r="D71" s="1">
        <f t="shared" si="1"/>
        <v>634.4086021505376</v>
      </c>
      <c r="E71" s="1">
        <v>64</v>
      </c>
      <c r="F71" s="1">
        <f t="shared" si="2"/>
        <v>0.8</v>
      </c>
      <c r="G71" s="1">
        <f t="shared" si="3"/>
        <v>481.20300751879699</v>
      </c>
      <c r="H71" s="1">
        <v>77</v>
      </c>
      <c r="I71" s="1">
        <f t="shared" si="4"/>
        <v>0.75490196078431371</v>
      </c>
      <c r="J71" s="1">
        <f t="shared" si="16"/>
        <v>513.33333333333337</v>
      </c>
      <c r="K71" s="1">
        <v>134</v>
      </c>
      <c r="L71" s="1">
        <f t="shared" si="5"/>
        <v>1.4105263157894736</v>
      </c>
      <c r="M71" s="1">
        <f t="shared" si="6"/>
        <v>595.55555555555554</v>
      </c>
      <c r="N71" s="1">
        <v>71</v>
      </c>
      <c r="O71" s="1">
        <f t="shared" si="7"/>
        <v>0.78888888888888886</v>
      </c>
      <c r="P71" s="1">
        <f t="shared" si="8"/>
        <v>369.79166666666669</v>
      </c>
      <c r="Q71" s="1">
        <v>55</v>
      </c>
      <c r="R71" s="1">
        <f t="shared" si="9"/>
        <v>0.61111111111111116</v>
      </c>
      <c r="S71" s="1">
        <f t="shared" si="10"/>
        <v>280.61224489795916</v>
      </c>
      <c r="T71" s="1">
        <v>24</v>
      </c>
      <c r="U71" s="1">
        <f t="shared" si="11"/>
        <v>0.34285714285714286</v>
      </c>
      <c r="V71" s="1">
        <f t="shared" si="12"/>
        <v>169.01408450704227</v>
      </c>
      <c r="W71" s="1">
        <v>60</v>
      </c>
      <c r="X71" s="1">
        <f t="shared" si="13"/>
        <v>1.935483870967742</v>
      </c>
      <c r="Y71" s="1">
        <f t="shared" si="14"/>
        <v>500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26.25" customHeight="1" x14ac:dyDescent="0.4">
      <c r="A72" s="1">
        <v>79</v>
      </c>
      <c r="B72" s="1">
        <v>84</v>
      </c>
      <c r="C72" s="1">
        <f t="shared" si="0"/>
        <v>0.899357601713062</v>
      </c>
      <c r="D72" s="1">
        <f t="shared" si="1"/>
        <v>451.61290322580646</v>
      </c>
      <c r="E72" s="1">
        <v>61</v>
      </c>
      <c r="F72" s="1">
        <f t="shared" si="2"/>
        <v>0.76249999999999996</v>
      </c>
      <c r="G72" s="1">
        <f t="shared" si="3"/>
        <v>458.64661654135335</v>
      </c>
      <c r="H72" s="1">
        <v>75</v>
      </c>
      <c r="I72" s="1">
        <f t="shared" si="4"/>
        <v>0.73529411764705888</v>
      </c>
      <c r="J72" s="1">
        <f t="shared" si="16"/>
        <v>500</v>
      </c>
      <c r="K72" s="1">
        <v>135</v>
      </c>
      <c r="L72" s="1">
        <f t="shared" si="5"/>
        <v>1.4210526315789473</v>
      </c>
      <c r="M72" s="1">
        <f t="shared" si="6"/>
        <v>600</v>
      </c>
      <c r="N72" s="1">
        <v>70</v>
      </c>
      <c r="O72" s="1">
        <f t="shared" si="7"/>
        <v>0.77777777777777779</v>
      </c>
      <c r="P72" s="1">
        <f t="shared" si="8"/>
        <v>364.58333333333331</v>
      </c>
      <c r="Q72" s="1">
        <v>55</v>
      </c>
      <c r="R72" s="1">
        <f t="shared" si="9"/>
        <v>0.61111111111111116</v>
      </c>
      <c r="S72" s="1">
        <f t="shared" si="10"/>
        <v>280.61224489795916</v>
      </c>
      <c r="T72" s="1">
        <v>24</v>
      </c>
      <c r="U72" s="1">
        <f t="shared" si="11"/>
        <v>0.34285714285714286</v>
      </c>
      <c r="V72" s="1">
        <f t="shared" si="12"/>
        <v>169.01408450704227</v>
      </c>
      <c r="W72" s="1">
        <v>57</v>
      </c>
      <c r="X72" s="1">
        <f t="shared" si="13"/>
        <v>1.8387096774193548</v>
      </c>
      <c r="Y72" s="1">
        <f t="shared" si="14"/>
        <v>475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26.25" customHeight="1" x14ac:dyDescent="0.4">
      <c r="A73" s="1">
        <v>80</v>
      </c>
      <c r="B73" s="1">
        <v>83</v>
      </c>
      <c r="C73" s="1">
        <f t="shared" si="0"/>
        <v>0.88865096359743034</v>
      </c>
      <c r="D73" s="1">
        <f t="shared" si="1"/>
        <v>446.23655913978496</v>
      </c>
      <c r="E73" s="1">
        <v>58</v>
      </c>
      <c r="F73" s="1">
        <f t="shared" si="2"/>
        <v>0.72499999999999998</v>
      </c>
      <c r="G73" s="1">
        <f t="shared" si="3"/>
        <v>436.09022556390977</v>
      </c>
      <c r="H73" s="1">
        <v>72</v>
      </c>
      <c r="I73" s="1">
        <f t="shared" si="4"/>
        <v>0.70588235294117652</v>
      </c>
      <c r="J73" s="1">
        <f t="shared" si="16"/>
        <v>480</v>
      </c>
      <c r="K73" s="1">
        <v>125</v>
      </c>
      <c r="L73" s="1">
        <f t="shared" si="5"/>
        <v>1.3157894736842106</v>
      </c>
      <c r="M73" s="1">
        <f t="shared" si="6"/>
        <v>555.55555555555554</v>
      </c>
      <c r="N73" s="1">
        <v>69</v>
      </c>
      <c r="O73" s="1">
        <f t="shared" si="7"/>
        <v>0.76666666666666672</v>
      </c>
      <c r="P73" s="1">
        <f t="shared" si="8"/>
        <v>359.375</v>
      </c>
      <c r="Q73" s="1">
        <v>54</v>
      </c>
      <c r="R73" s="1">
        <f t="shared" si="9"/>
        <v>0.6</v>
      </c>
      <c r="S73" s="1">
        <f t="shared" si="10"/>
        <v>275.51020408163265</v>
      </c>
      <c r="T73" s="1">
        <v>24</v>
      </c>
      <c r="U73" s="1">
        <f t="shared" si="11"/>
        <v>0.34285714285714286</v>
      </c>
      <c r="V73" s="1">
        <f t="shared" si="12"/>
        <v>169.01408450704227</v>
      </c>
      <c r="W73" s="1">
        <v>53</v>
      </c>
      <c r="X73" s="1">
        <f t="shared" si="13"/>
        <v>1.7096774193548387</v>
      </c>
      <c r="Y73" s="1">
        <f t="shared" si="14"/>
        <v>441.66666666666669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26.25" customHeight="1" x14ac:dyDescent="0.4">
      <c r="A74" s="1">
        <v>81</v>
      </c>
      <c r="B74" s="1">
        <v>77</v>
      </c>
      <c r="C74" s="1">
        <f t="shared" si="0"/>
        <v>0.82441113490364015</v>
      </c>
      <c r="D74" s="1">
        <f t="shared" si="1"/>
        <v>413.97849462365593</v>
      </c>
      <c r="E74" s="1">
        <v>54</v>
      </c>
      <c r="F74" s="1">
        <f t="shared" si="2"/>
        <v>0.67500000000000004</v>
      </c>
      <c r="G74" s="1">
        <f t="shared" si="3"/>
        <v>406.01503759398491</v>
      </c>
      <c r="H74" s="1">
        <v>70</v>
      </c>
      <c r="I74" s="1">
        <f t="shared" si="4"/>
        <v>0.68627450980392157</v>
      </c>
      <c r="J74" s="1">
        <f t="shared" si="16"/>
        <v>466.66666666666669</v>
      </c>
      <c r="K74" s="1">
        <v>107</v>
      </c>
      <c r="L74" s="1">
        <f t="shared" si="5"/>
        <v>1.1263157894736842</v>
      </c>
      <c r="M74" s="1">
        <f t="shared" si="6"/>
        <v>475.55555555555554</v>
      </c>
      <c r="N74" s="1">
        <v>68</v>
      </c>
      <c r="O74" s="1">
        <f t="shared" si="7"/>
        <v>0.75555555555555554</v>
      </c>
      <c r="P74" s="1">
        <f t="shared" si="8"/>
        <v>354.16666666666669</v>
      </c>
      <c r="Q74" s="1">
        <v>52</v>
      </c>
      <c r="R74" s="1">
        <f t="shared" si="9"/>
        <v>0.57777777777777772</v>
      </c>
      <c r="S74" s="1">
        <f t="shared" si="10"/>
        <v>265.30612244897958</v>
      </c>
      <c r="T74" s="1">
        <v>24</v>
      </c>
      <c r="U74" s="1">
        <f t="shared" si="11"/>
        <v>0.34285714285714286</v>
      </c>
      <c r="V74" s="1">
        <f t="shared" si="12"/>
        <v>169.01408450704227</v>
      </c>
      <c r="W74" s="1">
        <v>50</v>
      </c>
      <c r="X74" s="1">
        <f t="shared" si="13"/>
        <v>1.6129032258064515</v>
      </c>
      <c r="Y74" s="1">
        <f t="shared" si="14"/>
        <v>416.66666666666669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26.25" customHeight="1" x14ac:dyDescent="0.4">
      <c r="A75" s="1">
        <v>82</v>
      </c>
      <c r="B75" s="1">
        <v>66</v>
      </c>
      <c r="C75" s="1">
        <f t="shared" si="0"/>
        <v>0.70663811563169165</v>
      </c>
      <c r="D75" s="1">
        <f t="shared" si="1"/>
        <v>354.83870967741933</v>
      </c>
      <c r="E75" s="1">
        <v>54</v>
      </c>
      <c r="F75" s="1">
        <f t="shared" si="2"/>
        <v>0.67500000000000004</v>
      </c>
      <c r="G75" s="1">
        <f t="shared" si="3"/>
        <v>406.01503759398491</v>
      </c>
      <c r="H75" s="1">
        <v>68</v>
      </c>
      <c r="I75" s="1">
        <f t="shared" si="4"/>
        <v>0.66666666666666663</v>
      </c>
      <c r="J75" s="1">
        <f t="shared" si="16"/>
        <v>453.33333333333337</v>
      </c>
      <c r="K75" s="1">
        <v>98</v>
      </c>
      <c r="L75" s="1">
        <f t="shared" si="5"/>
        <v>1.0315789473684212</v>
      </c>
      <c r="M75" s="1">
        <f t="shared" si="6"/>
        <v>435.55555555555554</v>
      </c>
      <c r="N75" s="1">
        <v>67</v>
      </c>
      <c r="O75" s="1">
        <f t="shared" si="7"/>
        <v>0.74444444444444446</v>
      </c>
      <c r="P75" s="1">
        <f t="shared" si="8"/>
        <v>348.95833333333331</v>
      </c>
      <c r="Q75" s="1">
        <v>50</v>
      </c>
      <c r="R75" s="1">
        <f t="shared" si="9"/>
        <v>0.55555555555555558</v>
      </c>
      <c r="S75" s="1">
        <f t="shared" si="10"/>
        <v>255.10204081632651</v>
      </c>
      <c r="T75" s="1">
        <v>24</v>
      </c>
      <c r="U75" s="1">
        <f t="shared" si="11"/>
        <v>0.34285714285714286</v>
      </c>
      <c r="V75" s="1">
        <f t="shared" si="12"/>
        <v>169.01408450704227</v>
      </c>
      <c r="W75" s="1">
        <v>47</v>
      </c>
      <c r="X75" s="1">
        <f t="shared" si="13"/>
        <v>1.5161290322580645</v>
      </c>
      <c r="Y75" s="1">
        <f t="shared" si="14"/>
        <v>391.66666666666669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26.25" customHeight="1" x14ac:dyDescent="0.4">
      <c r="A76" s="1">
        <v>83</v>
      </c>
      <c r="B76" s="1">
        <v>55</v>
      </c>
      <c r="C76" s="1">
        <f t="shared" si="0"/>
        <v>0.58886509635974305</v>
      </c>
      <c r="D76" s="1">
        <f t="shared" si="1"/>
        <v>295.69892473118279</v>
      </c>
      <c r="E76" s="1">
        <v>49</v>
      </c>
      <c r="F76" s="1">
        <f t="shared" si="2"/>
        <v>0.61250000000000004</v>
      </c>
      <c r="G76" s="1">
        <f t="shared" si="3"/>
        <v>368.4210526315789</v>
      </c>
      <c r="H76" s="1">
        <v>66</v>
      </c>
      <c r="I76" s="1">
        <f t="shared" si="4"/>
        <v>0.6470588235294118</v>
      </c>
      <c r="J76" s="1">
        <f t="shared" si="16"/>
        <v>440</v>
      </c>
      <c r="K76" s="1">
        <v>95</v>
      </c>
      <c r="L76" s="1">
        <f t="shared" si="5"/>
        <v>1</v>
      </c>
      <c r="M76" s="1">
        <f t="shared" si="6"/>
        <v>422.22222222222223</v>
      </c>
      <c r="N76" s="1">
        <v>66</v>
      </c>
      <c r="O76" s="1">
        <f t="shared" si="7"/>
        <v>0.73333333333333328</v>
      </c>
      <c r="P76" s="1">
        <f t="shared" si="8"/>
        <v>343.75</v>
      </c>
      <c r="Q76" s="1">
        <v>49</v>
      </c>
      <c r="R76" s="1">
        <f t="shared" si="9"/>
        <v>0.5444444444444444</v>
      </c>
      <c r="S76" s="1">
        <f t="shared" si="10"/>
        <v>250</v>
      </c>
      <c r="T76" s="1">
        <v>24</v>
      </c>
      <c r="U76" s="1">
        <f t="shared" si="11"/>
        <v>0.34285714285714286</v>
      </c>
      <c r="V76" s="1">
        <f t="shared" si="12"/>
        <v>169.01408450704227</v>
      </c>
      <c r="W76" s="1">
        <v>22</v>
      </c>
      <c r="X76" s="1">
        <f t="shared" si="13"/>
        <v>0.70967741935483875</v>
      </c>
      <c r="Y76" s="1">
        <f t="shared" si="14"/>
        <v>183.33333333333334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26.25" customHeight="1" x14ac:dyDescent="0.4">
      <c r="A77" s="1">
        <v>84</v>
      </c>
      <c r="B77" s="1">
        <v>47</v>
      </c>
      <c r="C77" s="1">
        <f t="shared" si="0"/>
        <v>0.50321199143468953</v>
      </c>
      <c r="D77" s="1">
        <f t="shared" si="1"/>
        <v>252.68817204301075</v>
      </c>
      <c r="E77" s="1">
        <v>48</v>
      </c>
      <c r="F77" s="1">
        <f t="shared" si="2"/>
        <v>0.6</v>
      </c>
      <c r="G77" s="1">
        <f t="shared" si="3"/>
        <v>360.90225563909775</v>
      </c>
      <c r="H77" s="1">
        <v>63</v>
      </c>
      <c r="I77" s="1">
        <f t="shared" si="4"/>
        <v>0.61764705882352944</v>
      </c>
      <c r="J77" s="1">
        <f t="shared" si="16"/>
        <v>420</v>
      </c>
      <c r="K77" s="1">
        <v>93</v>
      </c>
      <c r="L77" s="1">
        <f t="shared" si="5"/>
        <v>0.97894736842105268</v>
      </c>
      <c r="M77" s="1">
        <f t="shared" si="6"/>
        <v>413.33333333333331</v>
      </c>
      <c r="N77" s="1">
        <v>65</v>
      </c>
      <c r="O77" s="1">
        <f t="shared" si="7"/>
        <v>0.72222222222222221</v>
      </c>
      <c r="P77" s="1">
        <f t="shared" si="8"/>
        <v>338.54166666666669</v>
      </c>
      <c r="Q77" s="1">
        <v>48</v>
      </c>
      <c r="R77" s="1">
        <f t="shared" si="9"/>
        <v>0.53333333333333333</v>
      </c>
      <c r="S77" s="1">
        <f t="shared" si="10"/>
        <v>244.89795918367346</v>
      </c>
      <c r="T77" s="1">
        <v>24</v>
      </c>
      <c r="U77" s="1">
        <f t="shared" si="11"/>
        <v>0.34285714285714286</v>
      </c>
      <c r="V77" s="1">
        <f t="shared" si="12"/>
        <v>169.01408450704227</v>
      </c>
      <c r="W77" s="1">
        <v>22</v>
      </c>
      <c r="X77" s="1">
        <f t="shared" si="13"/>
        <v>0.70967741935483875</v>
      </c>
      <c r="Y77" s="1">
        <f t="shared" si="14"/>
        <v>183.33333333333334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26.25" customHeight="1" x14ac:dyDescent="0.4">
      <c r="A78" s="1">
        <v>85</v>
      </c>
      <c r="B78" s="1">
        <v>39</v>
      </c>
      <c r="C78" s="1">
        <f t="shared" si="0"/>
        <v>0.41755888650963596</v>
      </c>
      <c r="D78" s="1">
        <f t="shared" si="1"/>
        <v>209.67741935483872</v>
      </c>
      <c r="E78" s="1">
        <v>43</v>
      </c>
      <c r="F78" s="1">
        <f t="shared" si="2"/>
        <v>0.53749999999999998</v>
      </c>
      <c r="G78" s="1">
        <f t="shared" si="3"/>
        <v>323.30827067669173</v>
      </c>
      <c r="H78" s="1">
        <v>61</v>
      </c>
      <c r="I78" s="1">
        <f t="shared" si="4"/>
        <v>0.59803921568627449</v>
      </c>
      <c r="J78" s="1">
        <f t="shared" si="16"/>
        <v>406.66666666666669</v>
      </c>
      <c r="K78" s="1">
        <v>92</v>
      </c>
      <c r="L78" s="1">
        <f t="shared" si="5"/>
        <v>0.96842105263157896</v>
      </c>
      <c r="M78" s="1">
        <f t="shared" si="6"/>
        <v>408.88888888888886</v>
      </c>
      <c r="N78" s="1">
        <v>64</v>
      </c>
      <c r="O78" s="1">
        <f t="shared" si="7"/>
        <v>0.71111111111111114</v>
      </c>
      <c r="P78" s="1">
        <f t="shared" si="8"/>
        <v>333.33333333333331</v>
      </c>
      <c r="Q78" s="1">
        <v>46</v>
      </c>
      <c r="R78" s="1">
        <f t="shared" si="9"/>
        <v>0.51111111111111107</v>
      </c>
      <c r="S78" s="1">
        <f t="shared" si="10"/>
        <v>234.69387755102039</v>
      </c>
      <c r="T78" s="1">
        <v>24</v>
      </c>
      <c r="U78" s="1">
        <f t="shared" si="11"/>
        <v>0.34285714285714286</v>
      </c>
      <c r="V78" s="1">
        <f t="shared" si="12"/>
        <v>169.01408450704227</v>
      </c>
      <c r="W78" s="1">
        <v>22</v>
      </c>
      <c r="X78" s="1">
        <f t="shared" si="13"/>
        <v>0.70967741935483875</v>
      </c>
      <c r="Y78" s="1">
        <f t="shared" si="14"/>
        <v>183.33333333333334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26.25" customHeight="1" x14ac:dyDescent="0.4">
      <c r="A79" s="1">
        <v>86</v>
      </c>
      <c r="B79" s="1">
        <v>34</v>
      </c>
      <c r="C79" s="1">
        <f t="shared" si="0"/>
        <v>0.36402569593147749</v>
      </c>
      <c r="D79" s="1">
        <f t="shared" si="1"/>
        <v>182.7956989247312</v>
      </c>
      <c r="E79" s="1">
        <v>41</v>
      </c>
      <c r="F79" s="1">
        <f t="shared" si="2"/>
        <v>0.51249999999999996</v>
      </c>
      <c r="G79" s="1">
        <f t="shared" si="3"/>
        <v>308.27067669172931</v>
      </c>
      <c r="H79" s="1">
        <v>59</v>
      </c>
      <c r="I79" s="1">
        <f t="shared" si="4"/>
        <v>0.57843137254901966</v>
      </c>
      <c r="J79" s="1">
        <f t="shared" si="16"/>
        <v>393.33333333333337</v>
      </c>
      <c r="K79" s="1">
        <v>89</v>
      </c>
      <c r="L79" s="1">
        <f t="shared" si="5"/>
        <v>0.93684210526315792</v>
      </c>
      <c r="M79" s="1">
        <f t="shared" si="6"/>
        <v>395.55555555555554</v>
      </c>
      <c r="N79" s="1">
        <v>62</v>
      </c>
      <c r="O79" s="1">
        <f t="shared" si="7"/>
        <v>0.68888888888888888</v>
      </c>
      <c r="P79" s="1">
        <f t="shared" si="8"/>
        <v>322.91666666666669</v>
      </c>
      <c r="Q79" s="1">
        <v>45</v>
      </c>
      <c r="R79" s="1">
        <f t="shared" si="9"/>
        <v>0.5</v>
      </c>
      <c r="S79" s="1">
        <f t="shared" si="10"/>
        <v>229.59183673469386</v>
      </c>
      <c r="T79" s="1">
        <v>24</v>
      </c>
      <c r="U79" s="1">
        <f t="shared" si="11"/>
        <v>0.34285714285714286</v>
      </c>
      <c r="V79" s="1">
        <f t="shared" si="12"/>
        <v>169.01408450704227</v>
      </c>
      <c r="W79" s="1">
        <v>22</v>
      </c>
      <c r="X79" s="1">
        <f t="shared" si="13"/>
        <v>0.70967741935483875</v>
      </c>
      <c r="Y79" s="1">
        <f t="shared" si="14"/>
        <v>183.33333333333334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26.25" customHeight="1" x14ac:dyDescent="0.4">
      <c r="A80" s="1">
        <v>87</v>
      </c>
      <c r="B80" s="1">
        <v>32</v>
      </c>
      <c r="C80" s="1">
        <f t="shared" si="0"/>
        <v>0.34261241970021411</v>
      </c>
      <c r="D80" s="1">
        <f t="shared" si="1"/>
        <v>172.04301075268816</v>
      </c>
      <c r="E80" s="1">
        <v>39</v>
      </c>
      <c r="F80" s="1">
        <f t="shared" si="2"/>
        <v>0.48749999999999999</v>
      </c>
      <c r="G80" s="1">
        <f t="shared" si="3"/>
        <v>293.23308270676688</v>
      </c>
      <c r="H80" s="1">
        <v>56</v>
      </c>
      <c r="I80" s="1">
        <f t="shared" si="4"/>
        <v>0.5490196078431373</v>
      </c>
      <c r="J80" s="1">
        <f t="shared" si="16"/>
        <v>373.33333333333337</v>
      </c>
      <c r="K80" s="1">
        <v>86</v>
      </c>
      <c r="L80" s="1">
        <f t="shared" si="5"/>
        <v>0.90526315789473688</v>
      </c>
      <c r="M80" s="1">
        <f t="shared" si="6"/>
        <v>382.22222222222223</v>
      </c>
      <c r="N80" s="1">
        <v>59</v>
      </c>
      <c r="O80" s="1">
        <f t="shared" si="7"/>
        <v>0.65555555555555556</v>
      </c>
      <c r="P80" s="1">
        <f t="shared" si="8"/>
        <v>307.29166666666669</v>
      </c>
      <c r="Q80" s="1">
        <v>44</v>
      </c>
      <c r="R80" s="1">
        <f t="shared" si="9"/>
        <v>0.48888888888888887</v>
      </c>
      <c r="S80" s="1">
        <f t="shared" si="10"/>
        <v>224.48979591836735</v>
      </c>
      <c r="T80" s="1">
        <v>24</v>
      </c>
      <c r="U80" s="1">
        <f t="shared" si="11"/>
        <v>0.34285714285714286</v>
      </c>
      <c r="V80" s="1">
        <f t="shared" si="12"/>
        <v>169.01408450704227</v>
      </c>
      <c r="W80" s="1">
        <v>22</v>
      </c>
      <c r="X80" s="1">
        <f t="shared" si="13"/>
        <v>0.70967741935483875</v>
      </c>
      <c r="Y80" s="1">
        <f t="shared" si="14"/>
        <v>183.33333333333334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26.25" customHeight="1" x14ac:dyDescent="0.4">
      <c r="A81" s="1">
        <v>88</v>
      </c>
      <c r="B81" s="1">
        <v>42</v>
      </c>
      <c r="C81" s="1">
        <f t="shared" si="0"/>
        <v>0.449678800856531</v>
      </c>
      <c r="D81" s="1">
        <f t="shared" si="1"/>
        <v>225.80645161290323</v>
      </c>
      <c r="E81" s="1">
        <v>38</v>
      </c>
      <c r="F81" s="1">
        <f t="shared" si="2"/>
        <v>0.47499999999999998</v>
      </c>
      <c r="G81" s="1">
        <f t="shared" si="3"/>
        <v>285.71428571428572</v>
      </c>
      <c r="H81" s="1">
        <v>55</v>
      </c>
      <c r="I81" s="1">
        <f t="shared" si="4"/>
        <v>0.53921568627450978</v>
      </c>
      <c r="J81" s="1">
        <f t="shared" si="16"/>
        <v>366.66666666666669</v>
      </c>
      <c r="K81" s="1">
        <v>84</v>
      </c>
      <c r="L81" s="1">
        <f t="shared" si="5"/>
        <v>0.88421052631578945</v>
      </c>
      <c r="M81" s="1">
        <f t="shared" si="6"/>
        <v>373.33333333333331</v>
      </c>
      <c r="N81" s="1">
        <v>57</v>
      </c>
      <c r="O81" s="1">
        <f t="shared" si="7"/>
        <v>0.6333333333333333</v>
      </c>
      <c r="P81" s="1">
        <f t="shared" si="8"/>
        <v>296.875</v>
      </c>
      <c r="Q81" s="1">
        <v>42</v>
      </c>
      <c r="R81" s="1">
        <f t="shared" si="9"/>
        <v>0.46666666666666667</v>
      </c>
      <c r="S81" s="1">
        <f t="shared" si="10"/>
        <v>214.28571428571428</v>
      </c>
      <c r="T81" s="1">
        <v>25</v>
      </c>
      <c r="U81" s="1">
        <f t="shared" si="11"/>
        <v>0.35714285714285715</v>
      </c>
      <c r="V81" s="1">
        <f t="shared" si="12"/>
        <v>176.05633802816902</v>
      </c>
      <c r="W81" s="1">
        <v>23</v>
      </c>
      <c r="X81" s="1">
        <f t="shared" si="13"/>
        <v>0.74193548387096775</v>
      </c>
      <c r="Y81" s="1">
        <f t="shared" si="14"/>
        <v>191.66666666666669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26.25" customHeight="1" x14ac:dyDescent="0.4">
      <c r="A82" s="1">
        <v>89</v>
      </c>
      <c r="B82" s="1">
        <v>50</v>
      </c>
      <c r="C82" s="1">
        <f t="shared" si="0"/>
        <v>0.53533190578158452</v>
      </c>
      <c r="D82" s="1">
        <f t="shared" si="1"/>
        <v>268.81720430107526</v>
      </c>
      <c r="E82" s="1">
        <v>37</v>
      </c>
      <c r="F82" s="1">
        <f t="shared" si="2"/>
        <v>0.46250000000000002</v>
      </c>
      <c r="G82" s="1">
        <f t="shared" si="3"/>
        <v>278.19548872180451</v>
      </c>
      <c r="H82" s="1">
        <v>54</v>
      </c>
      <c r="I82" s="1">
        <f t="shared" si="4"/>
        <v>0.52941176470588236</v>
      </c>
      <c r="J82" s="1">
        <f t="shared" si="16"/>
        <v>360</v>
      </c>
      <c r="K82" s="1">
        <v>82</v>
      </c>
      <c r="L82" s="1">
        <f t="shared" si="5"/>
        <v>0.86315789473684212</v>
      </c>
      <c r="M82" s="1">
        <f t="shared" si="6"/>
        <v>364.44444444444446</v>
      </c>
      <c r="N82" s="1">
        <v>54</v>
      </c>
      <c r="O82" s="1">
        <f t="shared" si="7"/>
        <v>0.6</v>
      </c>
      <c r="P82" s="1">
        <f t="shared" si="8"/>
        <v>281.25</v>
      </c>
      <c r="Q82" s="1">
        <v>40</v>
      </c>
      <c r="R82" s="1">
        <f t="shared" si="9"/>
        <v>0.44444444444444442</v>
      </c>
      <c r="S82" s="1">
        <f t="shared" si="10"/>
        <v>204.08163265306121</v>
      </c>
      <c r="T82" s="1">
        <v>25</v>
      </c>
      <c r="U82" s="1">
        <f t="shared" si="11"/>
        <v>0.35714285714285715</v>
      </c>
      <c r="V82" s="1">
        <f t="shared" si="12"/>
        <v>176.05633802816902</v>
      </c>
      <c r="W82" s="1">
        <v>23</v>
      </c>
      <c r="X82" s="1">
        <f t="shared" si="13"/>
        <v>0.74193548387096775</v>
      </c>
      <c r="Y82" s="1">
        <f t="shared" si="14"/>
        <v>191.66666666666669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26.25" customHeight="1" x14ac:dyDescent="0.4">
      <c r="A83" s="1">
        <v>90</v>
      </c>
      <c r="B83" s="1">
        <v>51</v>
      </c>
      <c r="C83" s="1">
        <f t="shared" si="0"/>
        <v>0.54603854389721629</v>
      </c>
      <c r="D83" s="1">
        <f t="shared" si="1"/>
        <v>274.19354838709677</v>
      </c>
      <c r="E83" s="1">
        <v>36</v>
      </c>
      <c r="F83" s="1">
        <f t="shared" si="2"/>
        <v>0.45</v>
      </c>
      <c r="G83" s="1">
        <f t="shared" si="3"/>
        <v>270.6766917293233</v>
      </c>
      <c r="H83" s="1">
        <v>52</v>
      </c>
      <c r="I83" s="1">
        <f t="shared" si="4"/>
        <v>0.50980392156862742</v>
      </c>
      <c r="J83" s="1">
        <f t="shared" si="16"/>
        <v>346.66666666666669</v>
      </c>
      <c r="K83" s="1">
        <v>79</v>
      </c>
      <c r="L83" s="1">
        <f t="shared" si="5"/>
        <v>0.83157894736842108</v>
      </c>
      <c r="M83" s="1">
        <f t="shared" si="6"/>
        <v>351.11111111111109</v>
      </c>
      <c r="N83" s="1">
        <v>53</v>
      </c>
      <c r="O83" s="1">
        <f t="shared" si="7"/>
        <v>0.58888888888888891</v>
      </c>
      <c r="P83" s="1">
        <f t="shared" si="8"/>
        <v>276.04166666666669</v>
      </c>
      <c r="Q83" s="1">
        <v>39</v>
      </c>
      <c r="R83" s="1">
        <f t="shared" si="9"/>
        <v>0.43333333333333335</v>
      </c>
      <c r="S83" s="1">
        <f t="shared" si="10"/>
        <v>198.9795918367347</v>
      </c>
      <c r="T83" s="1">
        <v>25</v>
      </c>
      <c r="U83" s="1">
        <f t="shared" si="11"/>
        <v>0.35714285714285715</v>
      </c>
      <c r="V83" s="1">
        <f t="shared" si="12"/>
        <v>176.05633802816902</v>
      </c>
      <c r="W83" s="1">
        <v>23</v>
      </c>
      <c r="X83" s="1">
        <f t="shared" si="13"/>
        <v>0.74193548387096775</v>
      </c>
      <c r="Y83" s="1">
        <f t="shared" si="14"/>
        <v>191.66666666666669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26.2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26.2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26.2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26.2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26.2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26.2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26.2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26.2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26.2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26.2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26.2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26.2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26.2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26.2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26.2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26.2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26.2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26.2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26.2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26.2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26.2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26.2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26.2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26.2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26.2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26.2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26.2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26.2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26.2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26.2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26.2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26.2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26.2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26.2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26.2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26.2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26.2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26.2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26.2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26.2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26.2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26.2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26.2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26.2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26.2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26.2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26.2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26.2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26.2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26.2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26.2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26.2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26.2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26.2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26.2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26.2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26.2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26.2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26.2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26.2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26.2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26.2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26.2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26.2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26.2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26.2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26.2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26.2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26.2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26.2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26.2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26.2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26.2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26.2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26.2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26.2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26.2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26.2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26.2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26.2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26.2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26.2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26.2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26.2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26.2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26.2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26.2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26.2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26.2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26.2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26.2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26.2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26.2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26.2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26.2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26.2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26.2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26.2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26.2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26.2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26.2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26.2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26.2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26.2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26.2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26.2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26.2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26.2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26.2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26.2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26.2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26.2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26.2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26.2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26.2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26.2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26.2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26.2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26.2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26.2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26.2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26.2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26.2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26.2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26.2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26.2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26.2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26.2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26.2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26.2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26.2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26.2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26.2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26.2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26.2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26.2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26.2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26.2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26.2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26.2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26.2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26.2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26.2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26.2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26.2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26.2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26.2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26.2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26.2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26.2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26.2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26.2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26.2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26.2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26.2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26.2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26.2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26.2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26.2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26.2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26.2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26.2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26.2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26.2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26.2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26.2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26.2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26.2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26.2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26.2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26.2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26.2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26.2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26.2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26.2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ht="26.2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ht="26.2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ht="26.2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ht="26.2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ht="26.2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ht="26.2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ht="26.2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ht="26.2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26.2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26.2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26.2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26.2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26.2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26.2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26.2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26.2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26.2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26.2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26.2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26.2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26.2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26.2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26.2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26.2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26.2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26.2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26.2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26.2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26.2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26.2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26.2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26.2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26.2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26.2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26.2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26.2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26.2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26.2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ht="26.2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26.2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26.2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26.2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26.2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26.2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26.2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26.2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26.2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ht="26.2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ht="26.2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ht="26.2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ht="26.2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ht="26.2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ht="26.2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ht="26.2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ht="26.2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ht="26.2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ht="26.2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ht="26.2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ht="26.2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ht="26.2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ht="26.2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ht="26.2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ht="26.2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ht="26.2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ht="26.2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ht="26.2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ht="26.2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ht="26.2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ht="26.2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ht="26.2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ht="26.2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ht="26.2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ht="26.2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ht="26.2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ht="26.2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ht="26.2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ht="26.2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ht="26.2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ht="26.2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ht="26.2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ht="26.2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ht="26.2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ht="26.2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ht="26.2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ht="26.2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ht="26.2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ht="26.2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ht="26.2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ht="26.2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ht="26.2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ht="26.2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ht="26.2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ht="26.2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ht="26.2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ht="26.2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ht="26.2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ht="26.2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ht="26.2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ht="26.2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ht="26.2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ht="26.2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ht="26.2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ht="26.2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ht="26.2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ht="26.2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ht="26.2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ht="26.2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ht="26.2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ht="26.2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ht="26.2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ht="26.2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ht="26.2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ht="26.2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ht="26.2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ht="26.2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ht="26.2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ht="26.2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ht="26.2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ht="26.2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ht="26.2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ht="26.2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ht="26.2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ht="26.2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ht="26.2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ht="26.2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ht="26.2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ht="26.2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ht="26.2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ht="26.2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ht="26.2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ht="26.2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ht="26.2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ht="26.2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ht="26.2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ht="26.2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ht="26.2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ht="26.2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ht="26.2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ht="26.2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ht="26.2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ht="26.2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ht="26.2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ht="26.2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ht="26.2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ht="26.2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ht="26.2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ht="26.2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ht="26.2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ht="26.2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ht="26.2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ht="26.2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ht="26.2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ht="26.2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ht="26.2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ht="26.2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ht="26.2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ht="26.2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ht="26.2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ht="26.2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ht="26.2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ht="26.2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ht="26.2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ht="26.2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ht="26.2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ht="26.2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ht="26.2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ht="26.2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ht="26.2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ht="26.2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ht="26.2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ht="26.2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ht="26.2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ht="26.2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ht="26.2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ht="26.2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ht="26.2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ht="26.2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ht="26.2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ht="26.2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ht="26.2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ht="26.2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ht="26.2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ht="26.2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ht="26.2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ht="26.2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ht="26.2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ht="26.2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ht="26.2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ht="26.2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ht="26.2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ht="26.2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ht="26.2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ht="26.2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ht="26.2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ht="26.2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ht="26.2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ht="26.2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ht="26.2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ht="26.2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ht="26.2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ht="26.2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ht="26.2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ht="26.2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ht="26.2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ht="26.2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26.2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26.2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26.2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26.2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26.2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26.2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26.2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26.2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26.2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26.2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26.2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26.2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26.2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26.2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26.2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26.2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26.2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26.2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26.2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26.2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26.2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26.2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26.2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26.2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26.2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26.2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26.2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26.2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26.2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26.2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26.2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26.2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26.2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26.2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26.2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26.2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26.2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26.2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26.2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26.2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26.2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26.2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26.2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26.2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26.2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26.2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26.2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26.2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26.2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26.2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26.2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26.2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26.2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26.2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26.2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26.2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26.2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26.2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26.2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26.2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26.2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26.2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26.2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26.2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26.2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26.2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26.2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26.2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26.2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26.2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26.2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26.2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26.2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26.2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26.2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26.2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26.2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26.2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26.2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26.2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26.2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26.2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26.2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26.2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26.2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26.2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26.2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26.2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26.2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26.2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26.2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26.2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26.2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26.2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26.2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26.2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26.2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26.2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26.2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26.2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26.2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26.2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26.2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26.2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26.2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26.2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26.2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26.2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26.2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26.2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26.2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26.2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26.2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26.2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26.2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26.2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26.2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26.2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26.2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26.2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26.2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26.2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26.2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26.2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26.2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26.2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26.2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26.2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26.2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26.2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26.2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26.2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26.2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26.2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26.2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26.2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26.2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26.2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26.2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26.2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26.2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26.2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26.2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26.2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26.2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26.2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26.2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26.2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26.2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26.2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26.2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26.2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26.2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26.2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26.2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26.2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26.2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26.2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26.2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26.2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26.2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26.2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26.2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26.2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26.2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26.2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26.2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26.2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26.2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26.2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26.2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26.2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26.2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26.2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26.2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26.2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26.2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26.2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26.2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26.2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26.2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26.2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26.2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26.2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26.2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26.2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26.2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26.2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26.2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26.2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26.2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26.2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26.2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26.2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26.2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26.2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26.2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26.2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26.2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26.2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26.2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26.2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26.2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26.2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26.2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26.2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26.2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26.2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26.2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26.2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26.2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26.2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26.2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26.2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26.2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26.2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26.2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26.2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26.2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26.2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26.2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26.2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26.2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26.2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26.2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26.2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26.2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26.2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26.2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26.2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26.2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26.2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26.2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26.2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26.2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26.2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26.2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26.2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26.2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26.2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26.2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26.2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26.2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26.2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26.2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26.2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26.2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26.2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26.2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26.2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26.2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26.2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26.2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26.2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26.2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26.2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26.2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26.2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26.2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26.2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26.2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26.2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26.2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26.2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26.2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26.2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26.2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26.2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26.2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26.2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26.2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26.2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26.2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26.2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26.2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26.2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26.2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26.2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26.2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26.2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26.2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26.2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26.2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26.2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26.2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26.2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26.2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26.2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26.2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26.2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26.2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26.2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26.2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26.2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26.2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26.2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26.2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26.2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26.2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26.2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26.2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26.2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26.2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26.2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26.2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26.2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26.2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26.2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26.2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26.2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26.2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26.2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26.2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26.2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26.2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26.2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26.2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26.2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26.2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26.2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26.2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26.2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26.2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26.2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26.2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26.2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26.2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26.2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26.2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26.2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26.2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26.2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26.2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26.2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26.2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26.2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26.2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26.2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26.2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26.2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26.2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26.2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26.2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26.2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26.2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26.2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26.2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26.2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26.2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26.2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26.2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26.2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26.2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26.2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26.2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26.2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26.2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26.2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26.2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26.2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26.2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26.2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26.2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26.2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26.2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26.2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26.2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26.2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26.2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26.2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26.2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26.2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26.2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26.2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26.2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26.2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26.2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26.2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26.2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26.2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26.2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26.2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26.2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26.2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26.2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26.2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26.2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26.2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26.2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26.2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26.2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26.2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26.2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26.2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26.2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26.2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26.2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26.2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26.2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26.2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26.2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26.2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26.2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26.2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26.2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26.2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26.2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26.2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26.2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26.2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26.2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26.2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26.2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26.2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26.2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26.2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26.2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26.2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26.2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26.2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26.2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26.2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26.2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26.2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26.2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26.2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26.2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26.2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26.2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26.2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26.2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26.2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26.2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26.2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26.2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26.2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26.2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26.2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26.2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26.2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26.2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26.2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26.2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26.2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26.2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26.2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26.2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26.2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26.2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26.2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26.2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26.2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26.2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26.2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26.2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26.2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26.2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26.2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26.2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26.2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26.2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26.2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26.2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26.2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26.2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26.2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26.2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26.2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26.2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26.2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26.2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26.2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26.2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26.2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26.2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26.2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26.2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26.2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26.2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26.2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26.2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26.2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26.2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26.2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26.2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26.2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26.2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26.2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26.2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26.2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26.2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26.2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26.2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26.2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26.2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26.2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26.2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26.2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26.2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26.2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26.2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26.2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26.2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26.2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26.2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26.2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26.2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26.2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26.2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26.2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26.2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26.2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26.2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26.2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26.2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26.2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26.2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26.2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26.2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26.25" customHeigh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26.25" customHeigh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26.25" customHeigh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26.25" customHeigh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26.25" customHeigh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26.25" customHeigh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26.25" customHeigh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26.25" customHeigh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26.25" customHeigh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26.25" customHeigh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26.25" customHeigh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26.25" customHeigh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26.25" customHeigh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26.25" customHeigh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26.25" customHeigh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26.25" customHeight="1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26.25" customHeight="1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26.25" customHeight="1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</sheetData>
  <mergeCells count="8">
    <mergeCell ref="Q1:S1"/>
    <mergeCell ref="T1:V1"/>
    <mergeCell ref="W1:Y1"/>
    <mergeCell ref="B1:D1"/>
    <mergeCell ref="E1:G1"/>
    <mergeCell ref="H1:J1"/>
    <mergeCell ref="K1:M1"/>
    <mergeCell ref="N1:P1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000"/>
  <sheetViews>
    <sheetView workbookViewId="0"/>
  </sheetViews>
  <sheetFormatPr defaultColWidth="12.625" defaultRowHeight="15" customHeight="1" x14ac:dyDescent="0.2"/>
  <cols>
    <col min="1" max="1" width="6.375" customWidth="1"/>
    <col min="2" max="2" width="5.125" customWidth="1"/>
    <col min="3" max="3" width="7.375" customWidth="1"/>
    <col min="4" max="4" width="5.75" customWidth="1"/>
    <col min="5" max="5" width="5.125" customWidth="1"/>
    <col min="6" max="6" width="7.375" customWidth="1"/>
    <col min="7" max="7" width="5.75" customWidth="1"/>
    <col min="8" max="8" width="5.125" customWidth="1"/>
    <col min="9" max="9" width="7.375" customWidth="1"/>
    <col min="10" max="10" width="5.75" customWidth="1"/>
    <col min="11" max="11" width="5.125" customWidth="1"/>
    <col min="12" max="12" width="7.375" customWidth="1"/>
    <col min="13" max="13" width="5.75" customWidth="1"/>
    <col min="14" max="14" width="5.25" customWidth="1"/>
    <col min="15" max="15" width="7.375" customWidth="1"/>
    <col min="16" max="16" width="5.75" customWidth="1"/>
    <col min="17" max="17" width="5.25" customWidth="1"/>
    <col min="18" max="18" width="7.375" customWidth="1"/>
    <col min="19" max="19" width="5.75" customWidth="1"/>
    <col min="20" max="20" width="5.125" customWidth="1"/>
    <col min="21" max="21" width="7.375" customWidth="1"/>
    <col min="22" max="22" width="5.75" customWidth="1"/>
    <col min="23" max="23" width="5.125" customWidth="1"/>
    <col min="24" max="24" width="8" customWidth="1"/>
    <col min="25" max="25" width="5.75" customWidth="1"/>
    <col min="26" max="43" width="7.625" customWidth="1"/>
  </cols>
  <sheetData>
    <row r="1" spans="1:43" ht="99" customHeight="1" x14ac:dyDescent="0.4">
      <c r="A1" s="3"/>
      <c r="B1" s="40" t="s">
        <v>6</v>
      </c>
      <c r="C1" s="41"/>
      <c r="D1" s="42"/>
      <c r="E1" s="43" t="s">
        <v>7</v>
      </c>
      <c r="F1" s="41"/>
      <c r="G1" s="42"/>
      <c r="H1" s="44" t="s">
        <v>8</v>
      </c>
      <c r="I1" s="41"/>
      <c r="J1" s="42"/>
      <c r="K1" s="45" t="s">
        <v>9</v>
      </c>
      <c r="L1" s="41"/>
      <c r="M1" s="42"/>
      <c r="N1" s="46" t="s">
        <v>10</v>
      </c>
      <c r="O1" s="41"/>
      <c r="P1" s="42"/>
      <c r="Q1" s="47" t="s">
        <v>11</v>
      </c>
      <c r="R1" s="41"/>
      <c r="S1" s="42"/>
      <c r="T1" s="48" t="s">
        <v>14</v>
      </c>
      <c r="U1" s="41"/>
      <c r="V1" s="42"/>
      <c r="W1" s="49" t="s">
        <v>15</v>
      </c>
      <c r="X1" s="41"/>
      <c r="Y1" s="4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75" customHeight="1" x14ac:dyDescent="0.4">
      <c r="A2" s="3" t="s">
        <v>16</v>
      </c>
      <c r="B2" s="4" t="s">
        <v>2</v>
      </c>
      <c r="C2" s="5" t="s">
        <v>17</v>
      </c>
      <c r="D2" s="5" t="s">
        <v>18</v>
      </c>
      <c r="E2" s="6" t="s">
        <v>2</v>
      </c>
      <c r="F2" s="7" t="s">
        <v>17</v>
      </c>
      <c r="G2" s="7" t="s">
        <v>18</v>
      </c>
      <c r="H2" s="8" t="s">
        <v>2</v>
      </c>
      <c r="I2" s="9" t="s">
        <v>17</v>
      </c>
      <c r="J2" s="9" t="s">
        <v>18</v>
      </c>
      <c r="K2" s="10" t="s">
        <v>2</v>
      </c>
      <c r="L2" s="11" t="s">
        <v>17</v>
      </c>
      <c r="M2" s="11" t="s">
        <v>18</v>
      </c>
      <c r="N2" s="12" t="s">
        <v>2</v>
      </c>
      <c r="O2" s="12" t="s">
        <v>17</v>
      </c>
      <c r="P2" s="13" t="s">
        <v>18</v>
      </c>
      <c r="Q2" s="14" t="s">
        <v>2</v>
      </c>
      <c r="R2" s="14" t="s">
        <v>17</v>
      </c>
      <c r="S2" s="15" t="s">
        <v>18</v>
      </c>
      <c r="T2" s="16" t="s">
        <v>2</v>
      </c>
      <c r="U2" s="16" t="s">
        <v>17</v>
      </c>
      <c r="V2" s="17" t="s">
        <v>18</v>
      </c>
      <c r="W2" s="18" t="s">
        <v>2</v>
      </c>
      <c r="X2" s="18" t="s">
        <v>17</v>
      </c>
      <c r="Y2" s="19" t="s">
        <v>18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1.75" customHeight="1" x14ac:dyDescent="0.4">
      <c r="A3" s="3">
        <v>1</v>
      </c>
      <c r="B3" s="4">
        <v>15</v>
      </c>
      <c r="C3" s="20">
        <f t="shared" ref="C3:C37" si="0">(B3-10)*0.836</f>
        <v>4.18</v>
      </c>
      <c r="D3" s="4">
        <f t="shared" ref="D3:D37" si="1">(B3-10)/100*450</f>
        <v>22.5</v>
      </c>
      <c r="E3" s="6">
        <v>13</v>
      </c>
      <c r="F3" s="21">
        <f t="shared" ref="F3:F34" si="2">(E3-10)*0.745</f>
        <v>2.2349999999999999</v>
      </c>
      <c r="G3" s="6">
        <f t="shared" ref="G3:G34" si="3">(E3-10)/100*560</f>
        <v>16.8</v>
      </c>
      <c r="H3" s="8">
        <v>11</v>
      </c>
      <c r="I3" s="22">
        <f t="shared" ref="I3:I39" si="4">(H3-10)*0.92</f>
        <v>0.92</v>
      </c>
      <c r="J3" s="8">
        <f t="shared" ref="J3:J39" si="5">(H3-10)/100*505</f>
        <v>5.05</v>
      </c>
      <c r="K3" s="10">
        <v>12</v>
      </c>
      <c r="L3" s="23">
        <f t="shared" ref="L3:L39" si="6">(K3-10)*0.835</f>
        <v>1.67</v>
      </c>
      <c r="M3" s="10">
        <f t="shared" ref="M3:M39" si="7">(K3-10)/100*370</f>
        <v>7.4</v>
      </c>
      <c r="N3" s="12">
        <v>11</v>
      </c>
      <c r="O3" s="24">
        <f t="shared" ref="O3:O39" si="8">(N3-10)*0.8</f>
        <v>0.8</v>
      </c>
      <c r="P3" s="25">
        <f t="shared" ref="P3:P39" si="9">(N3-10)/100*415</f>
        <v>4.1500000000000004</v>
      </c>
      <c r="Q3" s="14">
        <v>12</v>
      </c>
      <c r="R3" s="26">
        <f t="shared" ref="R3:R39" si="10">(Q3-10)*0.82</f>
        <v>1.64</v>
      </c>
      <c r="S3" s="27">
        <f t="shared" ref="S3:S39" si="11">(Q3-10)/100*417</f>
        <v>8.34</v>
      </c>
      <c r="T3" s="16">
        <v>12</v>
      </c>
      <c r="U3" s="28">
        <f t="shared" ref="U3:U39" si="12">(T3-10)*0.65</f>
        <v>1.3</v>
      </c>
      <c r="V3" s="29">
        <f t="shared" ref="V3:V39" si="13">(T3-10)/100*452</f>
        <v>9.0400000000000009</v>
      </c>
      <c r="W3" s="18">
        <v>13</v>
      </c>
      <c r="X3" s="30">
        <f t="shared" ref="X3:X29" si="14">(W3-10)*0.28</f>
        <v>0.84000000000000008</v>
      </c>
      <c r="Y3" s="31">
        <f t="shared" ref="Y3:Y29" si="15">(W3-10)/100*233</f>
        <v>6.9899999999999993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1.75" customHeight="1" x14ac:dyDescent="0.4">
      <c r="A4" s="3">
        <v>2</v>
      </c>
      <c r="B4" s="4">
        <v>19</v>
      </c>
      <c r="C4" s="20">
        <f t="shared" si="0"/>
        <v>7.524</v>
      </c>
      <c r="D4" s="4">
        <f t="shared" si="1"/>
        <v>40.5</v>
      </c>
      <c r="E4" s="6">
        <v>20</v>
      </c>
      <c r="F4" s="21">
        <f t="shared" si="2"/>
        <v>7.45</v>
      </c>
      <c r="G4" s="6">
        <f t="shared" si="3"/>
        <v>56</v>
      </c>
      <c r="H4" s="8">
        <v>13</v>
      </c>
      <c r="I4" s="22">
        <f t="shared" si="4"/>
        <v>2.7600000000000002</v>
      </c>
      <c r="J4" s="8">
        <f t="shared" si="5"/>
        <v>15.149999999999999</v>
      </c>
      <c r="K4" s="10">
        <v>15</v>
      </c>
      <c r="L4" s="23">
        <f t="shared" si="6"/>
        <v>4.1749999999999998</v>
      </c>
      <c r="M4" s="10">
        <f t="shared" si="7"/>
        <v>18.5</v>
      </c>
      <c r="N4" s="12">
        <v>13</v>
      </c>
      <c r="O4" s="24">
        <f t="shared" si="8"/>
        <v>2.4000000000000004</v>
      </c>
      <c r="P4" s="25">
        <f t="shared" si="9"/>
        <v>12.45</v>
      </c>
      <c r="Q4" s="14">
        <v>14</v>
      </c>
      <c r="R4" s="26">
        <f t="shared" si="10"/>
        <v>3.28</v>
      </c>
      <c r="S4" s="27">
        <f t="shared" si="11"/>
        <v>16.68</v>
      </c>
      <c r="T4" s="16">
        <v>13</v>
      </c>
      <c r="U4" s="28">
        <f t="shared" si="12"/>
        <v>1.9500000000000002</v>
      </c>
      <c r="V4" s="29">
        <f t="shared" si="13"/>
        <v>13.559999999999999</v>
      </c>
      <c r="W4" s="18">
        <v>16</v>
      </c>
      <c r="X4" s="30">
        <f t="shared" si="14"/>
        <v>1.6800000000000002</v>
      </c>
      <c r="Y4" s="31">
        <f t="shared" si="15"/>
        <v>13.979999999999999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21.75" customHeight="1" x14ac:dyDescent="0.4">
      <c r="A5" s="3">
        <v>3</v>
      </c>
      <c r="B5" s="4">
        <v>24</v>
      </c>
      <c r="C5" s="20">
        <f t="shared" si="0"/>
        <v>11.703999999999999</v>
      </c>
      <c r="D5" s="4">
        <f t="shared" si="1"/>
        <v>63.000000000000007</v>
      </c>
      <c r="E5" s="6">
        <v>26</v>
      </c>
      <c r="F5" s="21">
        <f t="shared" si="2"/>
        <v>11.92</v>
      </c>
      <c r="G5" s="6">
        <f t="shared" si="3"/>
        <v>89.600000000000009</v>
      </c>
      <c r="H5" s="8">
        <v>15</v>
      </c>
      <c r="I5" s="22">
        <f t="shared" si="4"/>
        <v>4.6000000000000005</v>
      </c>
      <c r="J5" s="8">
        <f t="shared" si="5"/>
        <v>25.25</v>
      </c>
      <c r="K5" s="10">
        <v>18</v>
      </c>
      <c r="L5" s="23">
        <f t="shared" si="6"/>
        <v>6.68</v>
      </c>
      <c r="M5" s="10">
        <f t="shared" si="7"/>
        <v>29.6</v>
      </c>
      <c r="N5" s="12">
        <v>15</v>
      </c>
      <c r="O5" s="24">
        <f t="shared" si="8"/>
        <v>4</v>
      </c>
      <c r="P5" s="25">
        <f t="shared" si="9"/>
        <v>20.75</v>
      </c>
      <c r="Q5" s="14">
        <v>16</v>
      </c>
      <c r="R5" s="26">
        <f t="shared" si="10"/>
        <v>4.92</v>
      </c>
      <c r="S5" s="27">
        <f t="shared" si="11"/>
        <v>25.02</v>
      </c>
      <c r="T5" s="16">
        <v>15</v>
      </c>
      <c r="U5" s="28">
        <f t="shared" si="12"/>
        <v>3.25</v>
      </c>
      <c r="V5" s="29">
        <f t="shared" si="13"/>
        <v>22.6</v>
      </c>
      <c r="W5" s="18">
        <v>18</v>
      </c>
      <c r="X5" s="30">
        <f t="shared" si="14"/>
        <v>2.2400000000000002</v>
      </c>
      <c r="Y5" s="31">
        <f t="shared" si="15"/>
        <v>18.64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21.75" customHeight="1" x14ac:dyDescent="0.4">
      <c r="A6" s="3">
        <v>4</v>
      </c>
      <c r="B6" s="4">
        <v>29</v>
      </c>
      <c r="C6" s="20">
        <f t="shared" si="0"/>
        <v>15.883999999999999</v>
      </c>
      <c r="D6" s="4">
        <f t="shared" si="1"/>
        <v>85.5</v>
      </c>
      <c r="E6" s="6">
        <v>31</v>
      </c>
      <c r="F6" s="21">
        <f t="shared" si="2"/>
        <v>15.645</v>
      </c>
      <c r="G6" s="6">
        <f t="shared" si="3"/>
        <v>117.6</v>
      </c>
      <c r="H6" s="8">
        <v>17</v>
      </c>
      <c r="I6" s="22">
        <f t="shared" si="4"/>
        <v>6.44</v>
      </c>
      <c r="J6" s="8">
        <f t="shared" si="5"/>
        <v>35.35</v>
      </c>
      <c r="K6" s="10">
        <v>21</v>
      </c>
      <c r="L6" s="23">
        <f t="shared" si="6"/>
        <v>9.1849999999999987</v>
      </c>
      <c r="M6" s="10">
        <f t="shared" si="7"/>
        <v>40.700000000000003</v>
      </c>
      <c r="N6" s="12">
        <v>17</v>
      </c>
      <c r="O6" s="24">
        <f t="shared" si="8"/>
        <v>5.6000000000000005</v>
      </c>
      <c r="P6" s="25">
        <f t="shared" si="9"/>
        <v>29.050000000000004</v>
      </c>
      <c r="Q6" s="14">
        <v>17</v>
      </c>
      <c r="R6" s="26">
        <f t="shared" si="10"/>
        <v>5.7399999999999993</v>
      </c>
      <c r="S6" s="27">
        <f t="shared" si="11"/>
        <v>29.19</v>
      </c>
      <c r="T6" s="16">
        <v>17</v>
      </c>
      <c r="U6" s="28">
        <f t="shared" si="12"/>
        <v>4.55</v>
      </c>
      <c r="V6" s="29">
        <f t="shared" si="13"/>
        <v>31.640000000000004</v>
      </c>
      <c r="W6" s="18">
        <v>21</v>
      </c>
      <c r="X6" s="30">
        <f t="shared" si="14"/>
        <v>3.08</v>
      </c>
      <c r="Y6" s="31">
        <f t="shared" si="15"/>
        <v>25.63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21.75" customHeight="1" x14ac:dyDescent="0.4">
      <c r="A7" s="3">
        <v>5</v>
      </c>
      <c r="B7" s="4">
        <v>33</v>
      </c>
      <c r="C7" s="20">
        <f t="shared" si="0"/>
        <v>19.227999999999998</v>
      </c>
      <c r="D7" s="4">
        <f t="shared" si="1"/>
        <v>103.5</v>
      </c>
      <c r="E7" s="6">
        <v>35</v>
      </c>
      <c r="F7" s="21">
        <f t="shared" si="2"/>
        <v>18.625</v>
      </c>
      <c r="G7" s="6">
        <f t="shared" si="3"/>
        <v>140</v>
      </c>
      <c r="H7" s="8">
        <v>19</v>
      </c>
      <c r="I7" s="22">
        <f t="shared" si="4"/>
        <v>8.2800000000000011</v>
      </c>
      <c r="J7" s="8">
        <f t="shared" si="5"/>
        <v>45.449999999999996</v>
      </c>
      <c r="K7" s="10">
        <v>23</v>
      </c>
      <c r="L7" s="23">
        <f t="shared" si="6"/>
        <v>10.855</v>
      </c>
      <c r="M7" s="10">
        <f t="shared" si="7"/>
        <v>48.1</v>
      </c>
      <c r="N7" s="12">
        <v>19</v>
      </c>
      <c r="O7" s="24">
        <f t="shared" si="8"/>
        <v>7.2</v>
      </c>
      <c r="P7" s="25">
        <f t="shared" si="9"/>
        <v>37.35</v>
      </c>
      <c r="Q7" s="14">
        <v>19</v>
      </c>
      <c r="R7" s="26">
        <f t="shared" si="10"/>
        <v>7.38</v>
      </c>
      <c r="S7" s="27">
        <f t="shared" si="11"/>
        <v>37.53</v>
      </c>
      <c r="T7" s="16">
        <v>19</v>
      </c>
      <c r="U7" s="28">
        <f t="shared" si="12"/>
        <v>5.8500000000000005</v>
      </c>
      <c r="V7" s="29">
        <f t="shared" si="13"/>
        <v>40.68</v>
      </c>
      <c r="W7" s="18">
        <v>25</v>
      </c>
      <c r="X7" s="30">
        <f t="shared" si="14"/>
        <v>4.2</v>
      </c>
      <c r="Y7" s="31">
        <f t="shared" si="15"/>
        <v>34.949999999999996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21.75" customHeight="1" x14ac:dyDescent="0.4">
      <c r="A8" s="3">
        <v>6</v>
      </c>
      <c r="B8" s="4">
        <v>37</v>
      </c>
      <c r="C8" s="20">
        <f t="shared" si="0"/>
        <v>22.571999999999999</v>
      </c>
      <c r="D8" s="4">
        <f t="shared" si="1"/>
        <v>121.50000000000001</v>
      </c>
      <c r="E8" s="6">
        <v>40</v>
      </c>
      <c r="F8" s="21">
        <f t="shared" si="2"/>
        <v>22.35</v>
      </c>
      <c r="G8" s="6">
        <f t="shared" si="3"/>
        <v>168</v>
      </c>
      <c r="H8" s="8">
        <v>21</v>
      </c>
      <c r="I8" s="22">
        <f t="shared" si="4"/>
        <v>10.120000000000001</v>
      </c>
      <c r="J8" s="8">
        <f t="shared" si="5"/>
        <v>55.55</v>
      </c>
      <c r="K8" s="10">
        <v>26</v>
      </c>
      <c r="L8" s="23">
        <f t="shared" si="6"/>
        <v>13.36</v>
      </c>
      <c r="M8" s="10">
        <f t="shared" si="7"/>
        <v>59.2</v>
      </c>
      <c r="N8" s="12">
        <v>21</v>
      </c>
      <c r="O8" s="24">
        <f t="shared" si="8"/>
        <v>8.8000000000000007</v>
      </c>
      <c r="P8" s="25">
        <f t="shared" si="9"/>
        <v>45.65</v>
      </c>
      <c r="Q8" s="14">
        <v>21</v>
      </c>
      <c r="R8" s="26">
        <f t="shared" si="10"/>
        <v>9.02</v>
      </c>
      <c r="S8" s="27">
        <f t="shared" si="11"/>
        <v>45.87</v>
      </c>
      <c r="T8" s="16">
        <v>20</v>
      </c>
      <c r="U8" s="28">
        <f t="shared" si="12"/>
        <v>6.5</v>
      </c>
      <c r="V8" s="29">
        <f t="shared" si="13"/>
        <v>45.2</v>
      </c>
      <c r="W8" s="18">
        <v>28</v>
      </c>
      <c r="X8" s="30">
        <f t="shared" si="14"/>
        <v>5.0400000000000009</v>
      </c>
      <c r="Y8" s="31">
        <f t="shared" si="15"/>
        <v>41.94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21.75" customHeight="1" x14ac:dyDescent="0.4">
      <c r="A9" s="3">
        <v>7</v>
      </c>
      <c r="B9" s="4">
        <v>40</v>
      </c>
      <c r="C9" s="20">
        <f t="shared" si="0"/>
        <v>25.08</v>
      </c>
      <c r="D9" s="4">
        <f t="shared" si="1"/>
        <v>135</v>
      </c>
      <c r="E9" s="6">
        <v>44</v>
      </c>
      <c r="F9" s="21">
        <f t="shared" si="2"/>
        <v>25.33</v>
      </c>
      <c r="G9" s="6">
        <f t="shared" si="3"/>
        <v>190.4</v>
      </c>
      <c r="H9" s="8">
        <v>23</v>
      </c>
      <c r="I9" s="22">
        <f t="shared" si="4"/>
        <v>11.96</v>
      </c>
      <c r="J9" s="8">
        <f t="shared" si="5"/>
        <v>65.650000000000006</v>
      </c>
      <c r="K9" s="10">
        <v>29</v>
      </c>
      <c r="L9" s="23">
        <f t="shared" si="6"/>
        <v>15.864999999999998</v>
      </c>
      <c r="M9" s="10">
        <f t="shared" si="7"/>
        <v>70.3</v>
      </c>
      <c r="N9" s="12">
        <v>23</v>
      </c>
      <c r="O9" s="24">
        <f t="shared" si="8"/>
        <v>10.4</v>
      </c>
      <c r="P9" s="25">
        <f t="shared" si="9"/>
        <v>53.95</v>
      </c>
      <c r="Q9" s="14">
        <v>22</v>
      </c>
      <c r="R9" s="26">
        <f t="shared" si="10"/>
        <v>9.84</v>
      </c>
      <c r="S9" s="27">
        <f t="shared" si="11"/>
        <v>50.04</v>
      </c>
      <c r="T9" s="16">
        <v>22</v>
      </c>
      <c r="U9" s="28">
        <f t="shared" si="12"/>
        <v>7.8000000000000007</v>
      </c>
      <c r="V9" s="29">
        <f t="shared" si="13"/>
        <v>54.239999999999995</v>
      </c>
      <c r="W9" s="18">
        <v>32</v>
      </c>
      <c r="X9" s="30">
        <f t="shared" si="14"/>
        <v>6.16</v>
      </c>
      <c r="Y9" s="31">
        <f t="shared" si="15"/>
        <v>51.26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21.75" customHeight="1" x14ac:dyDescent="0.4">
      <c r="A10" s="3">
        <v>8</v>
      </c>
      <c r="B10" s="4">
        <v>43</v>
      </c>
      <c r="C10" s="20">
        <f t="shared" si="0"/>
        <v>27.587999999999997</v>
      </c>
      <c r="D10" s="4">
        <f t="shared" si="1"/>
        <v>148.5</v>
      </c>
      <c r="E10" s="6">
        <v>47</v>
      </c>
      <c r="F10" s="21">
        <f t="shared" si="2"/>
        <v>27.565000000000001</v>
      </c>
      <c r="G10" s="6">
        <f t="shared" si="3"/>
        <v>207.2</v>
      </c>
      <c r="H10" s="8">
        <v>25</v>
      </c>
      <c r="I10" s="22">
        <f t="shared" si="4"/>
        <v>13.8</v>
      </c>
      <c r="J10" s="8">
        <f t="shared" si="5"/>
        <v>75.75</v>
      </c>
      <c r="K10" s="10">
        <v>32</v>
      </c>
      <c r="L10" s="23">
        <f t="shared" si="6"/>
        <v>18.369999999999997</v>
      </c>
      <c r="M10" s="10">
        <f t="shared" si="7"/>
        <v>81.400000000000006</v>
      </c>
      <c r="N10" s="12">
        <v>25</v>
      </c>
      <c r="O10" s="24">
        <f t="shared" si="8"/>
        <v>12</v>
      </c>
      <c r="P10" s="25">
        <f t="shared" si="9"/>
        <v>62.25</v>
      </c>
      <c r="Q10" s="14">
        <v>24</v>
      </c>
      <c r="R10" s="26">
        <f t="shared" si="10"/>
        <v>11.479999999999999</v>
      </c>
      <c r="S10" s="27">
        <f t="shared" si="11"/>
        <v>58.38</v>
      </c>
      <c r="T10" s="16">
        <v>24</v>
      </c>
      <c r="U10" s="28">
        <f t="shared" si="12"/>
        <v>9.1</v>
      </c>
      <c r="V10" s="29">
        <f t="shared" si="13"/>
        <v>63.280000000000008</v>
      </c>
      <c r="W10" s="18">
        <v>35</v>
      </c>
      <c r="X10" s="30">
        <f t="shared" si="14"/>
        <v>7.0000000000000009</v>
      </c>
      <c r="Y10" s="31">
        <f t="shared" si="15"/>
        <v>58.25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21.75" customHeight="1" x14ac:dyDescent="0.4">
      <c r="A11" s="3">
        <v>9</v>
      </c>
      <c r="B11" s="4">
        <v>46</v>
      </c>
      <c r="C11" s="20">
        <f t="shared" si="0"/>
        <v>30.096</v>
      </c>
      <c r="D11" s="4">
        <f t="shared" si="1"/>
        <v>162</v>
      </c>
      <c r="E11" s="6">
        <v>50</v>
      </c>
      <c r="F11" s="21">
        <f t="shared" si="2"/>
        <v>29.8</v>
      </c>
      <c r="G11" s="6">
        <f t="shared" si="3"/>
        <v>224</v>
      </c>
      <c r="H11" s="8">
        <v>28</v>
      </c>
      <c r="I11" s="22">
        <f t="shared" si="4"/>
        <v>16.560000000000002</v>
      </c>
      <c r="J11" s="8">
        <f t="shared" si="5"/>
        <v>90.899999999999991</v>
      </c>
      <c r="K11" s="10">
        <v>34</v>
      </c>
      <c r="L11" s="23">
        <f t="shared" si="6"/>
        <v>20.04</v>
      </c>
      <c r="M11" s="10">
        <f t="shared" si="7"/>
        <v>88.8</v>
      </c>
      <c r="N11" s="12">
        <v>27</v>
      </c>
      <c r="O11" s="24">
        <f t="shared" si="8"/>
        <v>13.600000000000001</v>
      </c>
      <c r="P11" s="25">
        <f t="shared" si="9"/>
        <v>70.550000000000011</v>
      </c>
      <c r="Q11" s="14">
        <v>26</v>
      </c>
      <c r="R11" s="26">
        <f t="shared" si="10"/>
        <v>13.12</v>
      </c>
      <c r="S11" s="27">
        <f t="shared" si="11"/>
        <v>66.72</v>
      </c>
      <c r="T11" s="16">
        <v>26</v>
      </c>
      <c r="U11" s="28">
        <f t="shared" si="12"/>
        <v>10.4</v>
      </c>
      <c r="V11" s="29">
        <f t="shared" si="13"/>
        <v>72.320000000000007</v>
      </c>
      <c r="W11" s="18">
        <v>39</v>
      </c>
      <c r="X11" s="30">
        <f t="shared" si="14"/>
        <v>8.120000000000001</v>
      </c>
      <c r="Y11" s="31">
        <f t="shared" si="15"/>
        <v>67.569999999999993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21.75" customHeight="1" x14ac:dyDescent="0.4">
      <c r="A12" s="3">
        <v>10</v>
      </c>
      <c r="B12" s="4">
        <v>49</v>
      </c>
      <c r="C12" s="20">
        <f t="shared" si="0"/>
        <v>32.603999999999999</v>
      </c>
      <c r="D12" s="4">
        <f t="shared" si="1"/>
        <v>175.5</v>
      </c>
      <c r="E12" s="6">
        <v>54</v>
      </c>
      <c r="F12" s="21">
        <f t="shared" si="2"/>
        <v>32.78</v>
      </c>
      <c r="G12" s="6">
        <f t="shared" si="3"/>
        <v>246.4</v>
      </c>
      <c r="H12" s="8">
        <v>30</v>
      </c>
      <c r="I12" s="22">
        <f t="shared" si="4"/>
        <v>18.400000000000002</v>
      </c>
      <c r="J12" s="8">
        <f t="shared" si="5"/>
        <v>101</v>
      </c>
      <c r="K12" s="10">
        <v>37</v>
      </c>
      <c r="L12" s="23">
        <f t="shared" si="6"/>
        <v>22.544999999999998</v>
      </c>
      <c r="M12" s="10">
        <f t="shared" si="7"/>
        <v>99.9</v>
      </c>
      <c r="N12" s="12">
        <v>29</v>
      </c>
      <c r="O12" s="24">
        <f t="shared" si="8"/>
        <v>15.200000000000001</v>
      </c>
      <c r="P12" s="25">
        <f t="shared" si="9"/>
        <v>78.849999999999994</v>
      </c>
      <c r="Q12" s="14">
        <v>27</v>
      </c>
      <c r="R12" s="26">
        <f t="shared" si="10"/>
        <v>13.94</v>
      </c>
      <c r="S12" s="27">
        <f t="shared" si="11"/>
        <v>70.89</v>
      </c>
      <c r="T12" s="16">
        <v>27</v>
      </c>
      <c r="U12" s="28">
        <f t="shared" si="12"/>
        <v>11.05</v>
      </c>
      <c r="V12" s="29">
        <f t="shared" si="13"/>
        <v>76.84</v>
      </c>
      <c r="W12" s="18">
        <v>42</v>
      </c>
      <c r="X12" s="30">
        <f t="shared" si="14"/>
        <v>8.9600000000000009</v>
      </c>
      <c r="Y12" s="31">
        <f t="shared" si="15"/>
        <v>74.56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21.75" customHeight="1" x14ac:dyDescent="0.4">
      <c r="A13" s="3">
        <v>11</v>
      </c>
      <c r="B13" s="4">
        <v>51</v>
      </c>
      <c r="C13" s="20">
        <f t="shared" si="0"/>
        <v>34.275999999999996</v>
      </c>
      <c r="D13" s="4">
        <f t="shared" si="1"/>
        <v>184.5</v>
      </c>
      <c r="E13" s="6">
        <v>57</v>
      </c>
      <c r="F13" s="21">
        <f t="shared" si="2"/>
        <v>35.015000000000001</v>
      </c>
      <c r="G13" s="6">
        <f t="shared" si="3"/>
        <v>263.2</v>
      </c>
      <c r="H13" s="8">
        <v>32</v>
      </c>
      <c r="I13" s="22">
        <f t="shared" si="4"/>
        <v>20.240000000000002</v>
      </c>
      <c r="J13" s="8">
        <f t="shared" si="5"/>
        <v>111.1</v>
      </c>
      <c r="K13" s="10">
        <v>40</v>
      </c>
      <c r="L13" s="23">
        <f t="shared" si="6"/>
        <v>25.049999999999997</v>
      </c>
      <c r="M13" s="10">
        <f t="shared" si="7"/>
        <v>111</v>
      </c>
      <c r="N13" s="12">
        <v>31</v>
      </c>
      <c r="O13" s="24">
        <f t="shared" si="8"/>
        <v>16.8</v>
      </c>
      <c r="P13" s="25">
        <f t="shared" si="9"/>
        <v>87.149999999999991</v>
      </c>
      <c r="Q13" s="14">
        <v>29</v>
      </c>
      <c r="R13" s="26">
        <f t="shared" si="10"/>
        <v>15.579999999999998</v>
      </c>
      <c r="S13" s="27">
        <f t="shared" si="11"/>
        <v>79.23</v>
      </c>
      <c r="T13" s="16">
        <v>29</v>
      </c>
      <c r="U13" s="28">
        <f t="shared" si="12"/>
        <v>12.35</v>
      </c>
      <c r="V13" s="29">
        <f t="shared" si="13"/>
        <v>85.88</v>
      </c>
      <c r="W13" s="18">
        <v>46</v>
      </c>
      <c r="X13" s="30">
        <f t="shared" si="14"/>
        <v>10.080000000000002</v>
      </c>
      <c r="Y13" s="31">
        <f t="shared" si="15"/>
        <v>83.88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21.75" customHeight="1" x14ac:dyDescent="0.4">
      <c r="A14" s="3">
        <v>12</v>
      </c>
      <c r="B14" s="4">
        <v>54</v>
      </c>
      <c r="C14" s="20">
        <f t="shared" si="0"/>
        <v>36.783999999999999</v>
      </c>
      <c r="D14" s="4">
        <f t="shared" si="1"/>
        <v>198</v>
      </c>
      <c r="E14" s="6">
        <v>59</v>
      </c>
      <c r="F14" s="21">
        <f t="shared" si="2"/>
        <v>36.505000000000003</v>
      </c>
      <c r="G14" s="6">
        <f t="shared" si="3"/>
        <v>274.39999999999998</v>
      </c>
      <c r="H14" s="8">
        <v>34</v>
      </c>
      <c r="I14" s="22">
        <f t="shared" si="4"/>
        <v>22.080000000000002</v>
      </c>
      <c r="J14" s="8">
        <f t="shared" si="5"/>
        <v>121.19999999999999</v>
      </c>
      <c r="K14" s="10">
        <v>43</v>
      </c>
      <c r="L14" s="23">
        <f t="shared" si="6"/>
        <v>27.555</v>
      </c>
      <c r="M14" s="10">
        <f t="shared" si="7"/>
        <v>122.10000000000001</v>
      </c>
      <c r="N14" s="12">
        <v>34</v>
      </c>
      <c r="O14" s="24">
        <f t="shared" si="8"/>
        <v>19.200000000000003</v>
      </c>
      <c r="P14" s="25">
        <f t="shared" si="9"/>
        <v>99.6</v>
      </c>
      <c r="Q14" s="14">
        <v>31</v>
      </c>
      <c r="R14" s="26">
        <f t="shared" si="10"/>
        <v>17.22</v>
      </c>
      <c r="S14" s="27">
        <f t="shared" si="11"/>
        <v>87.57</v>
      </c>
      <c r="T14" s="16">
        <v>31</v>
      </c>
      <c r="U14" s="28">
        <f t="shared" si="12"/>
        <v>13.65</v>
      </c>
      <c r="V14" s="29">
        <f t="shared" si="13"/>
        <v>94.92</v>
      </c>
      <c r="W14" s="18">
        <v>50</v>
      </c>
      <c r="X14" s="30">
        <f t="shared" si="14"/>
        <v>11.200000000000001</v>
      </c>
      <c r="Y14" s="31">
        <f t="shared" si="15"/>
        <v>93.2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21.75" customHeight="1" x14ac:dyDescent="0.4">
      <c r="A15" s="3">
        <v>13</v>
      </c>
      <c r="B15" s="4">
        <v>57</v>
      </c>
      <c r="C15" s="20">
        <f t="shared" si="0"/>
        <v>39.292000000000002</v>
      </c>
      <c r="D15" s="4">
        <f t="shared" si="1"/>
        <v>211.5</v>
      </c>
      <c r="E15" s="6">
        <v>62</v>
      </c>
      <c r="F15" s="21">
        <f t="shared" si="2"/>
        <v>38.74</v>
      </c>
      <c r="G15" s="6">
        <f t="shared" si="3"/>
        <v>291.2</v>
      </c>
      <c r="H15" s="8">
        <v>35</v>
      </c>
      <c r="I15" s="22">
        <f t="shared" si="4"/>
        <v>23</v>
      </c>
      <c r="J15" s="8">
        <f t="shared" si="5"/>
        <v>126.25</v>
      </c>
      <c r="K15" s="10">
        <v>45</v>
      </c>
      <c r="L15" s="23">
        <f t="shared" si="6"/>
        <v>29.224999999999998</v>
      </c>
      <c r="M15" s="10">
        <f t="shared" si="7"/>
        <v>129.5</v>
      </c>
      <c r="N15" s="12">
        <v>36</v>
      </c>
      <c r="O15" s="24">
        <f t="shared" si="8"/>
        <v>20.8</v>
      </c>
      <c r="P15" s="25">
        <f t="shared" si="9"/>
        <v>107.9</v>
      </c>
      <c r="Q15" s="14">
        <v>32</v>
      </c>
      <c r="R15" s="26">
        <f t="shared" si="10"/>
        <v>18.04</v>
      </c>
      <c r="S15" s="27">
        <f t="shared" si="11"/>
        <v>91.74</v>
      </c>
      <c r="T15" s="16">
        <v>33</v>
      </c>
      <c r="U15" s="28">
        <f t="shared" si="12"/>
        <v>14.950000000000001</v>
      </c>
      <c r="V15" s="29">
        <f t="shared" si="13"/>
        <v>103.96000000000001</v>
      </c>
      <c r="W15" s="18">
        <v>54</v>
      </c>
      <c r="X15" s="30">
        <f t="shared" si="14"/>
        <v>12.32</v>
      </c>
      <c r="Y15" s="31">
        <f t="shared" si="15"/>
        <v>102.52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21.75" customHeight="1" x14ac:dyDescent="0.4">
      <c r="A16" s="3">
        <v>14</v>
      </c>
      <c r="B16" s="4">
        <v>60</v>
      </c>
      <c r="C16" s="20">
        <f t="shared" si="0"/>
        <v>41.8</v>
      </c>
      <c r="D16" s="4">
        <f t="shared" si="1"/>
        <v>225</v>
      </c>
      <c r="E16" s="6">
        <v>64</v>
      </c>
      <c r="F16" s="21">
        <f t="shared" si="2"/>
        <v>40.229999999999997</v>
      </c>
      <c r="G16" s="6">
        <f t="shared" si="3"/>
        <v>302.40000000000003</v>
      </c>
      <c r="H16" s="8">
        <v>37</v>
      </c>
      <c r="I16" s="22">
        <f t="shared" si="4"/>
        <v>24.84</v>
      </c>
      <c r="J16" s="8">
        <f t="shared" si="5"/>
        <v>136.35000000000002</v>
      </c>
      <c r="K16" s="10">
        <v>48</v>
      </c>
      <c r="L16" s="23">
        <f t="shared" si="6"/>
        <v>31.729999999999997</v>
      </c>
      <c r="M16" s="10">
        <f t="shared" si="7"/>
        <v>140.6</v>
      </c>
      <c r="N16" s="12">
        <v>38</v>
      </c>
      <c r="O16" s="24">
        <f t="shared" si="8"/>
        <v>22.400000000000002</v>
      </c>
      <c r="P16" s="25">
        <f t="shared" si="9"/>
        <v>116.20000000000002</v>
      </c>
      <c r="Q16" s="14">
        <v>34</v>
      </c>
      <c r="R16" s="26">
        <f t="shared" si="10"/>
        <v>19.68</v>
      </c>
      <c r="S16" s="27">
        <f t="shared" si="11"/>
        <v>100.08</v>
      </c>
      <c r="T16" s="16">
        <v>34</v>
      </c>
      <c r="U16" s="28">
        <f t="shared" si="12"/>
        <v>15.600000000000001</v>
      </c>
      <c r="V16" s="29">
        <f t="shared" si="13"/>
        <v>108.47999999999999</v>
      </c>
      <c r="W16" s="18">
        <v>58</v>
      </c>
      <c r="X16" s="30">
        <f t="shared" si="14"/>
        <v>13.440000000000001</v>
      </c>
      <c r="Y16" s="31">
        <f t="shared" si="15"/>
        <v>111.83999999999999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21.75" customHeight="1" x14ac:dyDescent="0.4">
      <c r="A17" s="3">
        <v>15</v>
      </c>
      <c r="B17" s="4">
        <v>63</v>
      </c>
      <c r="C17" s="20">
        <f t="shared" si="0"/>
        <v>44.308</v>
      </c>
      <c r="D17" s="4">
        <f t="shared" si="1"/>
        <v>238.5</v>
      </c>
      <c r="E17" s="6">
        <v>67</v>
      </c>
      <c r="F17" s="21">
        <f t="shared" si="2"/>
        <v>42.464999999999996</v>
      </c>
      <c r="G17" s="6">
        <f t="shared" si="3"/>
        <v>319.2</v>
      </c>
      <c r="H17" s="8">
        <v>39</v>
      </c>
      <c r="I17" s="22">
        <f t="shared" si="4"/>
        <v>26.68</v>
      </c>
      <c r="J17" s="8">
        <f t="shared" si="5"/>
        <v>146.44999999999999</v>
      </c>
      <c r="K17" s="10">
        <v>51</v>
      </c>
      <c r="L17" s="23">
        <f t="shared" si="6"/>
        <v>34.234999999999999</v>
      </c>
      <c r="M17" s="10">
        <f t="shared" si="7"/>
        <v>151.69999999999999</v>
      </c>
      <c r="N17" s="12">
        <v>40</v>
      </c>
      <c r="O17" s="24">
        <f t="shared" si="8"/>
        <v>24</v>
      </c>
      <c r="P17" s="25">
        <f t="shared" si="9"/>
        <v>124.5</v>
      </c>
      <c r="Q17" s="14">
        <v>36</v>
      </c>
      <c r="R17" s="26">
        <f t="shared" si="10"/>
        <v>21.32</v>
      </c>
      <c r="S17" s="27">
        <f t="shared" si="11"/>
        <v>108.42</v>
      </c>
      <c r="T17" s="16">
        <v>36</v>
      </c>
      <c r="U17" s="28">
        <f t="shared" si="12"/>
        <v>16.900000000000002</v>
      </c>
      <c r="V17" s="29">
        <f t="shared" si="13"/>
        <v>117.52000000000001</v>
      </c>
      <c r="W17" s="18">
        <v>62</v>
      </c>
      <c r="X17" s="30">
        <f t="shared" si="14"/>
        <v>14.560000000000002</v>
      </c>
      <c r="Y17" s="31">
        <f t="shared" si="15"/>
        <v>121.16000000000001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21.75" customHeight="1" x14ac:dyDescent="0.4">
      <c r="A18" s="3">
        <v>16</v>
      </c>
      <c r="B18" s="4">
        <v>65</v>
      </c>
      <c r="C18" s="20">
        <f t="shared" si="0"/>
        <v>45.98</v>
      </c>
      <c r="D18" s="4">
        <f t="shared" si="1"/>
        <v>247.50000000000003</v>
      </c>
      <c r="E18" s="6">
        <v>69</v>
      </c>
      <c r="F18" s="21">
        <f t="shared" si="2"/>
        <v>43.954999999999998</v>
      </c>
      <c r="G18" s="6">
        <f t="shared" si="3"/>
        <v>330.4</v>
      </c>
      <c r="H18" s="8">
        <v>41</v>
      </c>
      <c r="I18" s="22">
        <f t="shared" si="4"/>
        <v>28.52</v>
      </c>
      <c r="J18" s="8">
        <f t="shared" si="5"/>
        <v>156.55000000000001</v>
      </c>
      <c r="K18" s="10">
        <v>54</v>
      </c>
      <c r="L18" s="23">
        <f t="shared" si="6"/>
        <v>36.739999999999995</v>
      </c>
      <c r="M18" s="10">
        <f t="shared" si="7"/>
        <v>162.80000000000001</v>
      </c>
      <c r="N18" s="12">
        <v>42</v>
      </c>
      <c r="O18" s="24">
        <f t="shared" si="8"/>
        <v>25.6</v>
      </c>
      <c r="P18" s="25">
        <f t="shared" si="9"/>
        <v>132.80000000000001</v>
      </c>
      <c r="Q18" s="14">
        <v>37</v>
      </c>
      <c r="R18" s="26">
        <f t="shared" si="10"/>
        <v>22.139999999999997</v>
      </c>
      <c r="S18" s="27">
        <f t="shared" si="11"/>
        <v>112.59</v>
      </c>
      <c r="T18" s="16">
        <v>38</v>
      </c>
      <c r="U18" s="28">
        <f t="shared" si="12"/>
        <v>18.2</v>
      </c>
      <c r="V18" s="29">
        <f t="shared" si="13"/>
        <v>126.56000000000002</v>
      </c>
      <c r="W18" s="18">
        <v>66</v>
      </c>
      <c r="X18" s="30">
        <f t="shared" si="14"/>
        <v>15.680000000000001</v>
      </c>
      <c r="Y18" s="31">
        <f t="shared" si="15"/>
        <v>130.48000000000002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21.75" customHeight="1" x14ac:dyDescent="0.4">
      <c r="A19" s="3">
        <v>17</v>
      </c>
      <c r="B19" s="4">
        <v>68</v>
      </c>
      <c r="C19" s="20">
        <f t="shared" si="0"/>
        <v>48.488</v>
      </c>
      <c r="D19" s="4">
        <f t="shared" si="1"/>
        <v>261</v>
      </c>
      <c r="E19" s="6">
        <v>71</v>
      </c>
      <c r="F19" s="21">
        <f t="shared" si="2"/>
        <v>45.445</v>
      </c>
      <c r="G19" s="6">
        <f t="shared" si="3"/>
        <v>341.59999999999997</v>
      </c>
      <c r="H19" s="8">
        <v>43</v>
      </c>
      <c r="I19" s="22">
        <f t="shared" si="4"/>
        <v>30.360000000000003</v>
      </c>
      <c r="J19" s="8">
        <f t="shared" si="5"/>
        <v>166.65</v>
      </c>
      <c r="K19" s="10">
        <v>56</v>
      </c>
      <c r="L19" s="23">
        <f t="shared" si="6"/>
        <v>38.409999999999997</v>
      </c>
      <c r="M19" s="10">
        <f t="shared" si="7"/>
        <v>170.20000000000002</v>
      </c>
      <c r="N19" s="12">
        <v>44</v>
      </c>
      <c r="O19" s="24">
        <f t="shared" si="8"/>
        <v>27.200000000000003</v>
      </c>
      <c r="P19" s="25">
        <f t="shared" si="9"/>
        <v>141.10000000000002</v>
      </c>
      <c r="Q19" s="14">
        <v>39</v>
      </c>
      <c r="R19" s="26">
        <f t="shared" si="10"/>
        <v>23.779999999999998</v>
      </c>
      <c r="S19" s="27">
        <f t="shared" si="11"/>
        <v>120.92999999999999</v>
      </c>
      <c r="T19" s="16">
        <v>40</v>
      </c>
      <c r="U19" s="28">
        <f t="shared" si="12"/>
        <v>19.5</v>
      </c>
      <c r="V19" s="29">
        <f t="shared" si="13"/>
        <v>135.6</v>
      </c>
      <c r="W19" s="18">
        <v>69</v>
      </c>
      <c r="X19" s="30">
        <f t="shared" si="14"/>
        <v>16.520000000000003</v>
      </c>
      <c r="Y19" s="31">
        <f t="shared" si="15"/>
        <v>137.47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21.75" customHeight="1" x14ac:dyDescent="0.4">
      <c r="A20" s="3">
        <v>18</v>
      </c>
      <c r="B20" s="4">
        <v>71</v>
      </c>
      <c r="C20" s="20">
        <f t="shared" si="0"/>
        <v>50.995999999999995</v>
      </c>
      <c r="D20" s="4">
        <f t="shared" si="1"/>
        <v>274.5</v>
      </c>
      <c r="E20" s="6">
        <v>73</v>
      </c>
      <c r="F20" s="21">
        <f t="shared" si="2"/>
        <v>46.935000000000002</v>
      </c>
      <c r="G20" s="6">
        <f t="shared" si="3"/>
        <v>352.8</v>
      </c>
      <c r="H20" s="8">
        <v>45</v>
      </c>
      <c r="I20" s="22">
        <f t="shared" si="4"/>
        <v>32.200000000000003</v>
      </c>
      <c r="J20" s="8">
        <f t="shared" si="5"/>
        <v>176.75</v>
      </c>
      <c r="K20" s="10">
        <v>59</v>
      </c>
      <c r="L20" s="23">
        <f t="shared" si="6"/>
        <v>40.914999999999999</v>
      </c>
      <c r="M20" s="10">
        <f t="shared" si="7"/>
        <v>181.29999999999998</v>
      </c>
      <c r="N20" s="12">
        <v>46</v>
      </c>
      <c r="O20" s="24">
        <f t="shared" si="8"/>
        <v>28.8</v>
      </c>
      <c r="P20" s="25">
        <f t="shared" si="9"/>
        <v>149.4</v>
      </c>
      <c r="Q20" s="14">
        <v>41</v>
      </c>
      <c r="R20" s="26">
        <f t="shared" si="10"/>
        <v>25.419999999999998</v>
      </c>
      <c r="S20" s="27">
        <f t="shared" si="11"/>
        <v>129.27000000000001</v>
      </c>
      <c r="T20" s="16">
        <v>41</v>
      </c>
      <c r="U20" s="28">
        <f t="shared" si="12"/>
        <v>20.150000000000002</v>
      </c>
      <c r="V20" s="29">
        <f t="shared" si="13"/>
        <v>140.12</v>
      </c>
      <c r="W20" s="18">
        <v>73</v>
      </c>
      <c r="X20" s="30">
        <f t="shared" si="14"/>
        <v>17.64</v>
      </c>
      <c r="Y20" s="31">
        <f t="shared" si="15"/>
        <v>146.79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21.75" customHeight="1" x14ac:dyDescent="0.4">
      <c r="A21" s="3">
        <v>19</v>
      </c>
      <c r="B21" s="4">
        <v>74</v>
      </c>
      <c r="C21" s="20">
        <f t="shared" si="0"/>
        <v>53.503999999999998</v>
      </c>
      <c r="D21" s="4">
        <f t="shared" si="1"/>
        <v>288</v>
      </c>
      <c r="E21" s="6">
        <v>75</v>
      </c>
      <c r="F21" s="21">
        <f t="shared" si="2"/>
        <v>48.424999999999997</v>
      </c>
      <c r="G21" s="6">
        <f t="shared" si="3"/>
        <v>364</v>
      </c>
      <c r="H21" s="8">
        <v>47</v>
      </c>
      <c r="I21" s="22">
        <f t="shared" si="4"/>
        <v>34.04</v>
      </c>
      <c r="J21" s="8">
        <f t="shared" si="5"/>
        <v>186.85</v>
      </c>
      <c r="K21" s="10">
        <v>62</v>
      </c>
      <c r="L21" s="23">
        <f t="shared" si="6"/>
        <v>43.42</v>
      </c>
      <c r="M21" s="10">
        <f t="shared" si="7"/>
        <v>192.4</v>
      </c>
      <c r="N21" s="12">
        <v>48</v>
      </c>
      <c r="O21" s="24">
        <f t="shared" si="8"/>
        <v>30.400000000000002</v>
      </c>
      <c r="P21" s="25">
        <f t="shared" si="9"/>
        <v>157.69999999999999</v>
      </c>
      <c r="Q21" s="14">
        <v>43</v>
      </c>
      <c r="R21" s="26">
        <f t="shared" si="10"/>
        <v>27.06</v>
      </c>
      <c r="S21" s="27">
        <f t="shared" si="11"/>
        <v>137.61000000000001</v>
      </c>
      <c r="T21" s="16">
        <v>43</v>
      </c>
      <c r="U21" s="28">
        <f t="shared" si="12"/>
        <v>21.45</v>
      </c>
      <c r="V21" s="29">
        <f t="shared" si="13"/>
        <v>149.16</v>
      </c>
      <c r="W21" s="18">
        <v>77</v>
      </c>
      <c r="X21" s="30">
        <f t="shared" si="14"/>
        <v>18.760000000000002</v>
      </c>
      <c r="Y21" s="31">
        <f t="shared" si="15"/>
        <v>156.11000000000001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21.75" customHeight="1" x14ac:dyDescent="0.4">
      <c r="A22" s="3">
        <v>20</v>
      </c>
      <c r="B22" s="4">
        <v>76</v>
      </c>
      <c r="C22" s="20">
        <f t="shared" si="0"/>
        <v>55.175999999999995</v>
      </c>
      <c r="D22" s="4">
        <f t="shared" si="1"/>
        <v>297</v>
      </c>
      <c r="E22" s="6">
        <v>76</v>
      </c>
      <c r="F22" s="21">
        <f t="shared" si="2"/>
        <v>49.17</v>
      </c>
      <c r="G22" s="6">
        <f t="shared" si="3"/>
        <v>369.6</v>
      </c>
      <c r="H22" s="8">
        <v>49</v>
      </c>
      <c r="I22" s="22">
        <f t="shared" si="4"/>
        <v>35.880000000000003</v>
      </c>
      <c r="J22" s="8">
        <f t="shared" si="5"/>
        <v>196.95000000000002</v>
      </c>
      <c r="K22" s="10">
        <v>65</v>
      </c>
      <c r="L22" s="23">
        <f t="shared" si="6"/>
        <v>45.924999999999997</v>
      </c>
      <c r="M22" s="10">
        <f t="shared" si="7"/>
        <v>203.50000000000003</v>
      </c>
      <c r="N22" s="12">
        <v>50</v>
      </c>
      <c r="O22" s="24">
        <f t="shared" si="8"/>
        <v>32</v>
      </c>
      <c r="P22" s="25">
        <f t="shared" si="9"/>
        <v>166</v>
      </c>
      <c r="Q22" s="14">
        <v>44</v>
      </c>
      <c r="R22" s="26">
        <f t="shared" si="10"/>
        <v>27.88</v>
      </c>
      <c r="S22" s="27">
        <f t="shared" si="11"/>
        <v>141.78</v>
      </c>
      <c r="T22" s="16">
        <v>45</v>
      </c>
      <c r="U22" s="28">
        <f t="shared" si="12"/>
        <v>22.75</v>
      </c>
      <c r="V22" s="29">
        <f t="shared" si="13"/>
        <v>158.19999999999999</v>
      </c>
      <c r="W22" s="18">
        <v>80</v>
      </c>
      <c r="X22" s="30">
        <f t="shared" si="14"/>
        <v>19.600000000000001</v>
      </c>
      <c r="Y22" s="31">
        <f t="shared" si="15"/>
        <v>163.1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21.75" customHeight="1" x14ac:dyDescent="0.4">
      <c r="A23" s="3">
        <v>21</v>
      </c>
      <c r="B23" s="4">
        <v>78</v>
      </c>
      <c r="C23" s="20">
        <f t="shared" si="0"/>
        <v>56.847999999999999</v>
      </c>
      <c r="D23" s="4">
        <f t="shared" si="1"/>
        <v>306</v>
      </c>
      <c r="E23" s="6">
        <v>78</v>
      </c>
      <c r="F23" s="21">
        <f t="shared" si="2"/>
        <v>50.66</v>
      </c>
      <c r="G23" s="6">
        <f t="shared" si="3"/>
        <v>380.8</v>
      </c>
      <c r="H23" s="8">
        <v>51</v>
      </c>
      <c r="I23" s="22">
        <f t="shared" si="4"/>
        <v>37.72</v>
      </c>
      <c r="J23" s="8">
        <f t="shared" si="5"/>
        <v>207.04999999999998</v>
      </c>
      <c r="K23" s="10">
        <v>67</v>
      </c>
      <c r="L23" s="23">
        <f t="shared" si="6"/>
        <v>47.594999999999999</v>
      </c>
      <c r="M23" s="10">
        <f t="shared" si="7"/>
        <v>210.89999999999998</v>
      </c>
      <c r="N23" s="12">
        <v>51</v>
      </c>
      <c r="O23" s="24">
        <f t="shared" si="8"/>
        <v>32.800000000000004</v>
      </c>
      <c r="P23" s="25">
        <f t="shared" si="9"/>
        <v>170.14999999999998</v>
      </c>
      <c r="Q23" s="14">
        <v>46</v>
      </c>
      <c r="R23" s="26">
        <f t="shared" si="10"/>
        <v>29.52</v>
      </c>
      <c r="S23" s="27">
        <f t="shared" si="11"/>
        <v>150.12</v>
      </c>
      <c r="T23" s="16">
        <v>47</v>
      </c>
      <c r="U23" s="28">
        <f t="shared" si="12"/>
        <v>24.05</v>
      </c>
      <c r="V23" s="29">
        <f t="shared" si="13"/>
        <v>167.24</v>
      </c>
      <c r="W23" s="18">
        <v>83</v>
      </c>
      <c r="X23" s="30">
        <f t="shared" si="14"/>
        <v>20.440000000000001</v>
      </c>
      <c r="Y23" s="31">
        <f t="shared" si="15"/>
        <v>170.09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21.75" customHeight="1" x14ac:dyDescent="0.4">
      <c r="A24" s="3">
        <v>22</v>
      </c>
      <c r="B24" s="4">
        <v>80</v>
      </c>
      <c r="C24" s="20">
        <f t="shared" si="0"/>
        <v>58.519999999999996</v>
      </c>
      <c r="D24" s="4">
        <f t="shared" si="1"/>
        <v>315</v>
      </c>
      <c r="E24" s="6">
        <v>79</v>
      </c>
      <c r="F24" s="21">
        <f t="shared" si="2"/>
        <v>51.405000000000001</v>
      </c>
      <c r="G24" s="6">
        <f t="shared" si="3"/>
        <v>386.4</v>
      </c>
      <c r="H24" s="8">
        <v>52</v>
      </c>
      <c r="I24" s="22">
        <f t="shared" si="4"/>
        <v>38.64</v>
      </c>
      <c r="J24" s="8">
        <f t="shared" si="5"/>
        <v>212.1</v>
      </c>
      <c r="K24" s="10">
        <v>70</v>
      </c>
      <c r="L24" s="23">
        <f t="shared" si="6"/>
        <v>50.099999999999994</v>
      </c>
      <c r="M24" s="10">
        <f t="shared" si="7"/>
        <v>222</v>
      </c>
      <c r="N24" s="12">
        <v>53</v>
      </c>
      <c r="O24" s="24">
        <f t="shared" si="8"/>
        <v>34.4</v>
      </c>
      <c r="P24" s="25">
        <f t="shared" si="9"/>
        <v>178.45</v>
      </c>
      <c r="Q24" s="14">
        <v>47</v>
      </c>
      <c r="R24" s="26">
        <f t="shared" si="10"/>
        <v>30.34</v>
      </c>
      <c r="S24" s="27">
        <f t="shared" si="11"/>
        <v>154.29</v>
      </c>
      <c r="T24" s="16">
        <v>49</v>
      </c>
      <c r="U24" s="28">
        <f t="shared" si="12"/>
        <v>25.35</v>
      </c>
      <c r="V24" s="29">
        <f t="shared" si="13"/>
        <v>176.28</v>
      </c>
      <c r="W24" s="18">
        <v>84</v>
      </c>
      <c r="X24" s="30">
        <f t="shared" si="14"/>
        <v>20.720000000000002</v>
      </c>
      <c r="Y24" s="31">
        <f t="shared" si="15"/>
        <v>172.42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21.75" customHeight="1" x14ac:dyDescent="0.4">
      <c r="A25" s="3">
        <v>23</v>
      </c>
      <c r="B25" s="4">
        <v>81</v>
      </c>
      <c r="C25" s="20">
        <f t="shared" si="0"/>
        <v>59.355999999999995</v>
      </c>
      <c r="D25" s="4">
        <f t="shared" si="1"/>
        <v>319.5</v>
      </c>
      <c r="E25" s="6">
        <v>81</v>
      </c>
      <c r="F25" s="21">
        <f t="shared" si="2"/>
        <v>52.895000000000003</v>
      </c>
      <c r="G25" s="6">
        <f t="shared" si="3"/>
        <v>397.59999999999997</v>
      </c>
      <c r="H25" s="8">
        <v>54</v>
      </c>
      <c r="I25" s="22">
        <f t="shared" si="4"/>
        <v>40.480000000000004</v>
      </c>
      <c r="J25" s="8">
        <f t="shared" si="5"/>
        <v>222.2</v>
      </c>
      <c r="K25" s="10">
        <v>72</v>
      </c>
      <c r="L25" s="23">
        <f t="shared" si="6"/>
        <v>51.769999999999996</v>
      </c>
      <c r="M25" s="10">
        <f t="shared" si="7"/>
        <v>229.4</v>
      </c>
      <c r="N25" s="12">
        <v>55</v>
      </c>
      <c r="O25" s="24">
        <f t="shared" si="8"/>
        <v>36</v>
      </c>
      <c r="P25" s="25">
        <f t="shared" si="9"/>
        <v>186.75</v>
      </c>
      <c r="Q25" s="14">
        <v>49</v>
      </c>
      <c r="R25" s="26">
        <f t="shared" si="10"/>
        <v>31.979999999999997</v>
      </c>
      <c r="S25" s="27">
        <f t="shared" si="11"/>
        <v>162.63</v>
      </c>
      <c r="T25" s="16">
        <v>50</v>
      </c>
      <c r="U25" s="28">
        <f t="shared" si="12"/>
        <v>26</v>
      </c>
      <c r="V25" s="29">
        <f t="shared" si="13"/>
        <v>180.8</v>
      </c>
      <c r="W25" s="18">
        <v>85</v>
      </c>
      <c r="X25" s="30">
        <f t="shared" si="14"/>
        <v>21.000000000000004</v>
      </c>
      <c r="Y25" s="31">
        <f t="shared" si="15"/>
        <v>174.75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21.75" customHeight="1" x14ac:dyDescent="0.4">
      <c r="A26" s="3">
        <v>24</v>
      </c>
      <c r="B26" s="4">
        <v>82</v>
      </c>
      <c r="C26" s="20">
        <f t="shared" si="0"/>
        <v>60.192</v>
      </c>
      <c r="D26" s="4">
        <f t="shared" si="1"/>
        <v>324</v>
      </c>
      <c r="E26" s="6">
        <v>82</v>
      </c>
      <c r="F26" s="21">
        <f t="shared" si="2"/>
        <v>53.64</v>
      </c>
      <c r="G26" s="6">
        <f t="shared" si="3"/>
        <v>403.2</v>
      </c>
      <c r="H26" s="8">
        <v>56</v>
      </c>
      <c r="I26" s="22">
        <f t="shared" si="4"/>
        <v>42.32</v>
      </c>
      <c r="J26" s="8">
        <f t="shared" si="5"/>
        <v>232.3</v>
      </c>
      <c r="K26" s="10">
        <v>75</v>
      </c>
      <c r="L26" s="23">
        <f t="shared" si="6"/>
        <v>54.274999999999999</v>
      </c>
      <c r="M26" s="10">
        <f t="shared" si="7"/>
        <v>240.5</v>
      </c>
      <c r="N26" s="12">
        <v>57</v>
      </c>
      <c r="O26" s="24">
        <f t="shared" si="8"/>
        <v>37.6</v>
      </c>
      <c r="P26" s="25">
        <f t="shared" si="9"/>
        <v>195.04999999999998</v>
      </c>
      <c r="Q26" s="14">
        <v>50</v>
      </c>
      <c r="R26" s="26">
        <f t="shared" si="10"/>
        <v>32.799999999999997</v>
      </c>
      <c r="S26" s="27">
        <f t="shared" si="11"/>
        <v>166.8</v>
      </c>
      <c r="T26" s="16">
        <v>52</v>
      </c>
      <c r="U26" s="28">
        <f t="shared" si="12"/>
        <v>27.3</v>
      </c>
      <c r="V26" s="29">
        <f t="shared" si="13"/>
        <v>189.84</v>
      </c>
      <c r="W26" s="18">
        <v>87</v>
      </c>
      <c r="X26" s="30">
        <f t="shared" si="14"/>
        <v>21.560000000000002</v>
      </c>
      <c r="Y26" s="31">
        <f t="shared" si="15"/>
        <v>179.41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21.75" customHeight="1" x14ac:dyDescent="0.4">
      <c r="A27" s="3">
        <v>25</v>
      </c>
      <c r="B27" s="4">
        <v>83</v>
      </c>
      <c r="C27" s="20">
        <f t="shared" si="0"/>
        <v>61.027999999999999</v>
      </c>
      <c r="D27" s="4">
        <f t="shared" si="1"/>
        <v>328.5</v>
      </c>
      <c r="E27" s="6">
        <v>83</v>
      </c>
      <c r="F27" s="21">
        <f t="shared" si="2"/>
        <v>54.384999999999998</v>
      </c>
      <c r="G27" s="6">
        <f t="shared" si="3"/>
        <v>408.8</v>
      </c>
      <c r="H27" s="8">
        <v>57</v>
      </c>
      <c r="I27" s="22">
        <f t="shared" si="4"/>
        <v>43.24</v>
      </c>
      <c r="J27" s="8">
        <f t="shared" si="5"/>
        <v>237.35</v>
      </c>
      <c r="K27" s="10">
        <v>77</v>
      </c>
      <c r="L27" s="23">
        <f t="shared" si="6"/>
        <v>55.945</v>
      </c>
      <c r="M27" s="10">
        <f t="shared" si="7"/>
        <v>247.9</v>
      </c>
      <c r="N27" s="12">
        <v>59</v>
      </c>
      <c r="O27" s="24">
        <f t="shared" si="8"/>
        <v>39.200000000000003</v>
      </c>
      <c r="P27" s="25">
        <f t="shared" si="9"/>
        <v>203.35</v>
      </c>
      <c r="Q27" s="14">
        <v>52</v>
      </c>
      <c r="R27" s="26">
        <f t="shared" si="10"/>
        <v>34.44</v>
      </c>
      <c r="S27" s="27">
        <f t="shared" si="11"/>
        <v>175.14</v>
      </c>
      <c r="T27" s="16">
        <v>54</v>
      </c>
      <c r="U27" s="28">
        <f t="shared" si="12"/>
        <v>28.6</v>
      </c>
      <c r="V27" s="29">
        <f t="shared" si="13"/>
        <v>198.88</v>
      </c>
      <c r="W27" s="18">
        <v>88</v>
      </c>
      <c r="X27" s="30">
        <f t="shared" si="14"/>
        <v>21.840000000000003</v>
      </c>
      <c r="Y27" s="31">
        <f t="shared" si="15"/>
        <v>181.74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21.75" customHeight="1" x14ac:dyDescent="0.4">
      <c r="A28" s="3">
        <v>26</v>
      </c>
      <c r="B28" s="4">
        <v>84</v>
      </c>
      <c r="C28" s="20">
        <f t="shared" si="0"/>
        <v>61.863999999999997</v>
      </c>
      <c r="D28" s="4">
        <f t="shared" si="1"/>
        <v>333</v>
      </c>
      <c r="E28" s="6">
        <v>84</v>
      </c>
      <c r="F28" s="21">
        <f t="shared" si="2"/>
        <v>55.13</v>
      </c>
      <c r="G28" s="6">
        <f t="shared" si="3"/>
        <v>414.4</v>
      </c>
      <c r="H28" s="8">
        <v>59</v>
      </c>
      <c r="I28" s="22">
        <f t="shared" si="4"/>
        <v>45.080000000000005</v>
      </c>
      <c r="J28" s="8">
        <f t="shared" si="5"/>
        <v>247.45</v>
      </c>
      <c r="K28" s="10">
        <v>80</v>
      </c>
      <c r="L28" s="23">
        <f t="shared" si="6"/>
        <v>58.449999999999996</v>
      </c>
      <c r="M28" s="10">
        <f t="shared" si="7"/>
        <v>259</v>
      </c>
      <c r="N28" s="12">
        <v>61</v>
      </c>
      <c r="O28" s="24">
        <f t="shared" si="8"/>
        <v>40.800000000000004</v>
      </c>
      <c r="P28" s="25">
        <f t="shared" si="9"/>
        <v>211.65</v>
      </c>
      <c r="Q28" s="14">
        <v>54</v>
      </c>
      <c r="R28" s="26">
        <f t="shared" si="10"/>
        <v>36.08</v>
      </c>
      <c r="S28" s="27">
        <f t="shared" si="11"/>
        <v>183.48</v>
      </c>
      <c r="T28" s="16">
        <v>55</v>
      </c>
      <c r="U28" s="28">
        <f t="shared" si="12"/>
        <v>29.25</v>
      </c>
      <c r="V28" s="29">
        <f t="shared" si="13"/>
        <v>203.4</v>
      </c>
      <c r="W28" s="18">
        <v>89</v>
      </c>
      <c r="X28" s="30">
        <f t="shared" si="14"/>
        <v>22.12</v>
      </c>
      <c r="Y28" s="31">
        <f t="shared" si="15"/>
        <v>184.07000000000002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21.75" customHeight="1" x14ac:dyDescent="0.4">
      <c r="A29" s="3">
        <v>27</v>
      </c>
      <c r="B29" s="4">
        <v>84</v>
      </c>
      <c r="C29" s="20">
        <f t="shared" si="0"/>
        <v>61.863999999999997</v>
      </c>
      <c r="D29" s="4">
        <f t="shared" si="1"/>
        <v>333</v>
      </c>
      <c r="E29" s="6">
        <v>85</v>
      </c>
      <c r="F29" s="21">
        <f t="shared" si="2"/>
        <v>55.875</v>
      </c>
      <c r="G29" s="6">
        <f t="shared" si="3"/>
        <v>420</v>
      </c>
      <c r="H29" s="8">
        <v>60</v>
      </c>
      <c r="I29" s="22">
        <f t="shared" si="4"/>
        <v>46</v>
      </c>
      <c r="J29" s="8">
        <f t="shared" si="5"/>
        <v>252.5</v>
      </c>
      <c r="K29" s="10">
        <v>82</v>
      </c>
      <c r="L29" s="23">
        <f t="shared" si="6"/>
        <v>60.12</v>
      </c>
      <c r="M29" s="10">
        <f t="shared" si="7"/>
        <v>266.39999999999998</v>
      </c>
      <c r="N29" s="12">
        <v>62</v>
      </c>
      <c r="O29" s="24">
        <f t="shared" si="8"/>
        <v>41.6</v>
      </c>
      <c r="P29" s="25">
        <f t="shared" si="9"/>
        <v>215.8</v>
      </c>
      <c r="Q29" s="14">
        <v>55</v>
      </c>
      <c r="R29" s="26">
        <f t="shared" si="10"/>
        <v>36.9</v>
      </c>
      <c r="S29" s="27">
        <f t="shared" si="11"/>
        <v>187.65</v>
      </c>
      <c r="T29" s="16">
        <v>57</v>
      </c>
      <c r="U29" s="28">
        <f t="shared" si="12"/>
        <v>30.55</v>
      </c>
      <c r="V29" s="29">
        <f t="shared" si="13"/>
        <v>212.44</v>
      </c>
      <c r="W29" s="18">
        <v>90</v>
      </c>
      <c r="X29" s="30">
        <f t="shared" si="14"/>
        <v>22.400000000000002</v>
      </c>
      <c r="Y29" s="31">
        <f t="shared" si="15"/>
        <v>186.4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21.75" customHeight="1" x14ac:dyDescent="0.4">
      <c r="A30" s="3">
        <v>28</v>
      </c>
      <c r="B30" s="4">
        <v>85</v>
      </c>
      <c r="C30" s="20">
        <f t="shared" si="0"/>
        <v>62.699999999999996</v>
      </c>
      <c r="D30" s="4">
        <f t="shared" si="1"/>
        <v>337.5</v>
      </c>
      <c r="E30" s="6">
        <v>87</v>
      </c>
      <c r="F30" s="21">
        <f t="shared" si="2"/>
        <v>57.365000000000002</v>
      </c>
      <c r="G30" s="6">
        <f t="shared" si="3"/>
        <v>431.2</v>
      </c>
      <c r="H30" s="8">
        <v>62</v>
      </c>
      <c r="I30" s="22">
        <f t="shared" si="4"/>
        <v>47.84</v>
      </c>
      <c r="J30" s="8">
        <f t="shared" si="5"/>
        <v>262.60000000000002</v>
      </c>
      <c r="K30" s="10">
        <v>83</v>
      </c>
      <c r="L30" s="23">
        <f t="shared" si="6"/>
        <v>60.954999999999998</v>
      </c>
      <c r="M30" s="10">
        <f t="shared" si="7"/>
        <v>270.09999999999997</v>
      </c>
      <c r="N30" s="12">
        <v>64</v>
      </c>
      <c r="O30" s="24">
        <f t="shared" si="8"/>
        <v>43.2</v>
      </c>
      <c r="P30" s="25">
        <f t="shared" si="9"/>
        <v>224.10000000000002</v>
      </c>
      <c r="Q30" s="14">
        <v>57</v>
      </c>
      <c r="R30" s="26">
        <f t="shared" si="10"/>
        <v>38.54</v>
      </c>
      <c r="S30" s="27">
        <f t="shared" si="11"/>
        <v>195.98999999999998</v>
      </c>
      <c r="T30" s="16">
        <v>58</v>
      </c>
      <c r="U30" s="28">
        <f t="shared" si="12"/>
        <v>31.200000000000003</v>
      </c>
      <c r="V30" s="29">
        <f t="shared" si="13"/>
        <v>216.95999999999998</v>
      </c>
      <c r="W30" s="18"/>
      <c r="X30" s="18"/>
      <c r="Y30" s="1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21.75" customHeight="1" x14ac:dyDescent="0.4">
      <c r="A31" s="3">
        <v>29</v>
      </c>
      <c r="B31" s="4">
        <v>86</v>
      </c>
      <c r="C31" s="20">
        <f t="shared" si="0"/>
        <v>63.535999999999994</v>
      </c>
      <c r="D31" s="4">
        <f t="shared" si="1"/>
        <v>342</v>
      </c>
      <c r="E31" s="6">
        <v>87</v>
      </c>
      <c r="F31" s="21">
        <f t="shared" si="2"/>
        <v>57.365000000000002</v>
      </c>
      <c r="G31" s="6">
        <f t="shared" si="3"/>
        <v>431.2</v>
      </c>
      <c r="H31" s="8">
        <v>63</v>
      </c>
      <c r="I31" s="22">
        <f t="shared" si="4"/>
        <v>48.760000000000005</v>
      </c>
      <c r="J31" s="8">
        <f t="shared" si="5"/>
        <v>267.65000000000003</v>
      </c>
      <c r="K31" s="10">
        <v>85</v>
      </c>
      <c r="L31" s="23">
        <f t="shared" si="6"/>
        <v>62.625</v>
      </c>
      <c r="M31" s="10">
        <f t="shared" si="7"/>
        <v>277.5</v>
      </c>
      <c r="N31" s="12">
        <v>66</v>
      </c>
      <c r="O31" s="24">
        <f t="shared" si="8"/>
        <v>44.800000000000004</v>
      </c>
      <c r="P31" s="25">
        <f t="shared" si="9"/>
        <v>232.40000000000003</v>
      </c>
      <c r="Q31" s="14">
        <v>59</v>
      </c>
      <c r="R31" s="26">
        <f t="shared" si="10"/>
        <v>40.18</v>
      </c>
      <c r="S31" s="27">
        <f t="shared" si="11"/>
        <v>204.32999999999998</v>
      </c>
      <c r="T31" s="16">
        <v>59</v>
      </c>
      <c r="U31" s="28">
        <f t="shared" si="12"/>
        <v>31.85</v>
      </c>
      <c r="V31" s="29">
        <f t="shared" si="13"/>
        <v>221.48</v>
      </c>
      <c r="W31" s="18"/>
      <c r="X31" s="18"/>
      <c r="Y31" s="1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21.75" customHeight="1" x14ac:dyDescent="0.4">
      <c r="A32" s="3">
        <v>30</v>
      </c>
      <c r="B32" s="4">
        <v>86</v>
      </c>
      <c r="C32" s="20">
        <f t="shared" si="0"/>
        <v>63.535999999999994</v>
      </c>
      <c r="D32" s="4">
        <f t="shared" si="1"/>
        <v>342</v>
      </c>
      <c r="E32" s="6">
        <v>88</v>
      </c>
      <c r="F32" s="21">
        <f t="shared" si="2"/>
        <v>58.11</v>
      </c>
      <c r="G32" s="6">
        <f t="shared" si="3"/>
        <v>436.8</v>
      </c>
      <c r="H32" s="8">
        <v>65</v>
      </c>
      <c r="I32" s="22">
        <f t="shared" si="4"/>
        <v>50.6</v>
      </c>
      <c r="J32" s="8">
        <f t="shared" si="5"/>
        <v>277.75</v>
      </c>
      <c r="K32" s="10">
        <v>87</v>
      </c>
      <c r="L32" s="23">
        <f t="shared" si="6"/>
        <v>64.295000000000002</v>
      </c>
      <c r="M32" s="10">
        <f t="shared" si="7"/>
        <v>284.90000000000003</v>
      </c>
      <c r="N32" s="12">
        <v>68</v>
      </c>
      <c r="O32" s="24">
        <f t="shared" si="8"/>
        <v>46.400000000000006</v>
      </c>
      <c r="P32" s="25">
        <f t="shared" si="9"/>
        <v>240.7</v>
      </c>
      <c r="Q32" s="14">
        <v>61</v>
      </c>
      <c r="R32" s="26">
        <f t="shared" si="10"/>
        <v>41.82</v>
      </c>
      <c r="S32" s="27">
        <f t="shared" si="11"/>
        <v>212.67000000000002</v>
      </c>
      <c r="T32" s="16">
        <v>61</v>
      </c>
      <c r="U32" s="28">
        <f t="shared" si="12"/>
        <v>33.15</v>
      </c>
      <c r="V32" s="29">
        <f t="shared" si="13"/>
        <v>230.52</v>
      </c>
      <c r="W32" s="18"/>
      <c r="X32" s="18"/>
      <c r="Y32" s="18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21.75" customHeight="1" x14ac:dyDescent="0.4">
      <c r="A33" s="3">
        <v>31</v>
      </c>
      <c r="B33" s="4">
        <v>87</v>
      </c>
      <c r="C33" s="20">
        <f t="shared" si="0"/>
        <v>64.372</v>
      </c>
      <c r="D33" s="4">
        <f t="shared" si="1"/>
        <v>346.5</v>
      </c>
      <c r="E33" s="6">
        <v>89</v>
      </c>
      <c r="F33" s="21">
        <f t="shared" si="2"/>
        <v>58.854999999999997</v>
      </c>
      <c r="G33" s="6">
        <f t="shared" si="3"/>
        <v>442.40000000000003</v>
      </c>
      <c r="H33" s="8">
        <v>66</v>
      </c>
      <c r="I33" s="22">
        <f t="shared" si="4"/>
        <v>51.52</v>
      </c>
      <c r="J33" s="8">
        <f t="shared" si="5"/>
        <v>282.8</v>
      </c>
      <c r="K33" s="10">
        <v>88</v>
      </c>
      <c r="L33" s="23">
        <f t="shared" si="6"/>
        <v>65.13</v>
      </c>
      <c r="M33" s="10">
        <f t="shared" si="7"/>
        <v>288.60000000000002</v>
      </c>
      <c r="N33" s="12">
        <v>69</v>
      </c>
      <c r="O33" s="24">
        <f t="shared" si="8"/>
        <v>47.2</v>
      </c>
      <c r="P33" s="25">
        <f t="shared" si="9"/>
        <v>244.85</v>
      </c>
      <c r="Q33" s="14">
        <v>62</v>
      </c>
      <c r="R33" s="26">
        <f t="shared" si="10"/>
        <v>42.64</v>
      </c>
      <c r="S33" s="27">
        <f t="shared" si="11"/>
        <v>216.84</v>
      </c>
      <c r="T33" s="16">
        <v>62</v>
      </c>
      <c r="U33" s="28">
        <f t="shared" si="12"/>
        <v>33.800000000000004</v>
      </c>
      <c r="V33" s="29">
        <f t="shared" si="13"/>
        <v>235.04000000000002</v>
      </c>
      <c r="W33" s="18"/>
      <c r="X33" s="18"/>
      <c r="Y33" s="18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21.75" customHeight="1" x14ac:dyDescent="0.4">
      <c r="A34" s="3">
        <v>32</v>
      </c>
      <c r="B34" s="4">
        <v>88</v>
      </c>
      <c r="C34" s="20">
        <f t="shared" si="0"/>
        <v>65.207999999999998</v>
      </c>
      <c r="D34" s="4">
        <f t="shared" si="1"/>
        <v>351</v>
      </c>
      <c r="E34" s="6">
        <v>90</v>
      </c>
      <c r="F34" s="21">
        <f t="shared" si="2"/>
        <v>59.6</v>
      </c>
      <c r="G34" s="6">
        <f t="shared" si="3"/>
        <v>448</v>
      </c>
      <c r="H34" s="8">
        <v>67</v>
      </c>
      <c r="I34" s="22">
        <f t="shared" si="4"/>
        <v>52.440000000000005</v>
      </c>
      <c r="J34" s="8">
        <f t="shared" si="5"/>
        <v>287.84999999999997</v>
      </c>
      <c r="K34" s="10">
        <v>90</v>
      </c>
      <c r="L34" s="23">
        <f t="shared" si="6"/>
        <v>66.8</v>
      </c>
      <c r="M34" s="10">
        <f t="shared" si="7"/>
        <v>296</v>
      </c>
      <c r="N34" s="12">
        <v>71</v>
      </c>
      <c r="O34" s="24">
        <f t="shared" si="8"/>
        <v>48.800000000000004</v>
      </c>
      <c r="P34" s="25">
        <f t="shared" si="9"/>
        <v>253.15</v>
      </c>
      <c r="Q34" s="14">
        <v>64</v>
      </c>
      <c r="R34" s="26">
        <f t="shared" si="10"/>
        <v>44.279999999999994</v>
      </c>
      <c r="S34" s="27">
        <f t="shared" si="11"/>
        <v>225.18</v>
      </c>
      <c r="T34" s="16">
        <v>63</v>
      </c>
      <c r="U34" s="28">
        <f t="shared" si="12"/>
        <v>34.450000000000003</v>
      </c>
      <c r="V34" s="29">
        <f t="shared" si="13"/>
        <v>239.56</v>
      </c>
      <c r="W34" s="18"/>
      <c r="X34" s="18"/>
      <c r="Y34" s="18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21.75" customHeight="1" x14ac:dyDescent="0.4">
      <c r="A35" s="3">
        <v>33</v>
      </c>
      <c r="B35" s="4">
        <v>88</v>
      </c>
      <c r="C35" s="20">
        <f t="shared" si="0"/>
        <v>65.207999999999998</v>
      </c>
      <c r="D35" s="4">
        <f t="shared" si="1"/>
        <v>351</v>
      </c>
      <c r="E35" s="6"/>
      <c r="F35" s="21"/>
      <c r="G35" s="6"/>
      <c r="H35" s="8">
        <v>69</v>
      </c>
      <c r="I35" s="22">
        <f t="shared" si="4"/>
        <v>54.28</v>
      </c>
      <c r="J35" s="8">
        <f t="shared" si="5"/>
        <v>297.95</v>
      </c>
      <c r="K35" s="10">
        <v>91</v>
      </c>
      <c r="L35" s="23">
        <f t="shared" si="6"/>
        <v>67.634999999999991</v>
      </c>
      <c r="M35" s="10">
        <f t="shared" si="7"/>
        <v>299.70000000000005</v>
      </c>
      <c r="N35" s="12">
        <v>72</v>
      </c>
      <c r="O35" s="24">
        <f t="shared" si="8"/>
        <v>49.6</v>
      </c>
      <c r="P35" s="25">
        <f t="shared" si="9"/>
        <v>257.3</v>
      </c>
      <c r="Q35" s="14">
        <v>65</v>
      </c>
      <c r="R35" s="26">
        <f t="shared" si="10"/>
        <v>45.099999999999994</v>
      </c>
      <c r="S35" s="27">
        <f t="shared" si="11"/>
        <v>229.35000000000002</v>
      </c>
      <c r="T35" s="16">
        <v>65</v>
      </c>
      <c r="U35" s="28">
        <f t="shared" si="12"/>
        <v>35.75</v>
      </c>
      <c r="V35" s="29">
        <f t="shared" si="13"/>
        <v>248.60000000000002</v>
      </c>
      <c r="W35" s="18"/>
      <c r="X35" s="18"/>
      <c r="Y35" s="18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21.75" customHeight="1" x14ac:dyDescent="0.4">
      <c r="A36" s="3">
        <v>34</v>
      </c>
      <c r="B36" s="4">
        <v>89</v>
      </c>
      <c r="C36" s="20">
        <f t="shared" si="0"/>
        <v>66.043999999999997</v>
      </c>
      <c r="D36" s="4">
        <f t="shared" si="1"/>
        <v>355.5</v>
      </c>
      <c r="E36" s="6"/>
      <c r="F36" s="21"/>
      <c r="G36" s="6"/>
      <c r="H36" s="8">
        <v>70</v>
      </c>
      <c r="I36" s="22">
        <f t="shared" si="4"/>
        <v>55.2</v>
      </c>
      <c r="J36" s="8">
        <f t="shared" si="5"/>
        <v>303</v>
      </c>
      <c r="K36" s="10">
        <v>92</v>
      </c>
      <c r="L36" s="23">
        <f t="shared" si="6"/>
        <v>68.47</v>
      </c>
      <c r="M36" s="10">
        <f t="shared" si="7"/>
        <v>303.39999999999998</v>
      </c>
      <c r="N36" s="12">
        <v>74</v>
      </c>
      <c r="O36" s="24">
        <f t="shared" si="8"/>
        <v>51.2</v>
      </c>
      <c r="P36" s="25">
        <f t="shared" si="9"/>
        <v>265.60000000000002</v>
      </c>
      <c r="Q36" s="14">
        <v>67</v>
      </c>
      <c r="R36" s="26">
        <f t="shared" si="10"/>
        <v>46.739999999999995</v>
      </c>
      <c r="S36" s="27">
        <f t="shared" si="11"/>
        <v>237.68999999999997</v>
      </c>
      <c r="T36" s="16">
        <v>66</v>
      </c>
      <c r="U36" s="28">
        <f t="shared" si="12"/>
        <v>36.4</v>
      </c>
      <c r="V36" s="29">
        <f t="shared" si="13"/>
        <v>253.12000000000003</v>
      </c>
      <c r="W36" s="18"/>
      <c r="X36" s="18"/>
      <c r="Y36" s="18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21.75" customHeight="1" x14ac:dyDescent="0.4">
      <c r="A37" s="3">
        <v>35</v>
      </c>
      <c r="B37" s="4">
        <v>90</v>
      </c>
      <c r="C37" s="20">
        <f t="shared" si="0"/>
        <v>66.88</v>
      </c>
      <c r="D37" s="4">
        <f t="shared" si="1"/>
        <v>360</v>
      </c>
      <c r="E37" s="6"/>
      <c r="F37" s="21"/>
      <c r="G37" s="6"/>
      <c r="H37" s="8">
        <v>71</v>
      </c>
      <c r="I37" s="22">
        <f t="shared" si="4"/>
        <v>56.120000000000005</v>
      </c>
      <c r="J37" s="8">
        <f t="shared" si="5"/>
        <v>308.05</v>
      </c>
      <c r="K37" s="10">
        <v>94</v>
      </c>
      <c r="L37" s="23">
        <f t="shared" si="6"/>
        <v>70.14</v>
      </c>
      <c r="M37" s="10">
        <f t="shared" si="7"/>
        <v>310.8</v>
      </c>
      <c r="N37" s="12">
        <v>75</v>
      </c>
      <c r="O37" s="24">
        <f t="shared" si="8"/>
        <v>52</v>
      </c>
      <c r="P37" s="25">
        <f t="shared" si="9"/>
        <v>269.75</v>
      </c>
      <c r="Q37" s="14">
        <v>68</v>
      </c>
      <c r="R37" s="26">
        <f t="shared" si="10"/>
        <v>47.559999999999995</v>
      </c>
      <c r="S37" s="27">
        <f t="shared" si="11"/>
        <v>241.85999999999999</v>
      </c>
      <c r="T37" s="16">
        <v>67</v>
      </c>
      <c r="U37" s="28">
        <f t="shared" si="12"/>
        <v>37.050000000000004</v>
      </c>
      <c r="V37" s="29">
        <f t="shared" si="13"/>
        <v>257.64</v>
      </c>
      <c r="W37" s="18"/>
      <c r="X37" s="18"/>
      <c r="Y37" s="18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21.75" customHeight="1" x14ac:dyDescent="0.4">
      <c r="A38" s="3">
        <v>36</v>
      </c>
      <c r="B38" s="4"/>
      <c r="C38" s="20"/>
      <c r="D38" s="4"/>
      <c r="E38" s="6"/>
      <c r="F38" s="21"/>
      <c r="G38" s="6"/>
      <c r="H38" s="8">
        <v>72</v>
      </c>
      <c r="I38" s="22">
        <f t="shared" si="4"/>
        <v>57.04</v>
      </c>
      <c r="J38" s="8">
        <f t="shared" si="5"/>
        <v>313.10000000000002</v>
      </c>
      <c r="K38" s="10">
        <v>95</v>
      </c>
      <c r="L38" s="23">
        <f t="shared" si="6"/>
        <v>70.974999999999994</v>
      </c>
      <c r="M38" s="10">
        <f t="shared" si="7"/>
        <v>314.5</v>
      </c>
      <c r="N38" s="12">
        <v>77</v>
      </c>
      <c r="O38" s="24">
        <f t="shared" si="8"/>
        <v>53.6</v>
      </c>
      <c r="P38" s="25">
        <f t="shared" si="9"/>
        <v>278.05</v>
      </c>
      <c r="Q38" s="14">
        <v>69</v>
      </c>
      <c r="R38" s="26">
        <f t="shared" si="10"/>
        <v>48.379999999999995</v>
      </c>
      <c r="S38" s="27">
        <f t="shared" si="11"/>
        <v>246.03</v>
      </c>
      <c r="T38" s="16">
        <v>68</v>
      </c>
      <c r="U38" s="28">
        <f t="shared" si="12"/>
        <v>37.700000000000003</v>
      </c>
      <c r="V38" s="29">
        <f t="shared" si="13"/>
        <v>262.15999999999997</v>
      </c>
      <c r="W38" s="18"/>
      <c r="X38" s="18"/>
      <c r="Y38" s="18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21.75" customHeight="1" x14ac:dyDescent="0.4">
      <c r="A39" s="3">
        <v>37</v>
      </c>
      <c r="B39" s="4"/>
      <c r="C39" s="20"/>
      <c r="D39" s="4"/>
      <c r="E39" s="6"/>
      <c r="F39" s="21"/>
      <c r="G39" s="6"/>
      <c r="H39" s="8">
        <v>74</v>
      </c>
      <c r="I39" s="22">
        <f t="shared" si="4"/>
        <v>58.88</v>
      </c>
      <c r="J39" s="8">
        <f t="shared" si="5"/>
        <v>323.2</v>
      </c>
      <c r="K39" s="10">
        <v>96</v>
      </c>
      <c r="L39" s="23">
        <f t="shared" si="6"/>
        <v>71.81</v>
      </c>
      <c r="M39" s="10">
        <f t="shared" si="7"/>
        <v>318.2</v>
      </c>
      <c r="N39" s="12">
        <v>78</v>
      </c>
      <c r="O39" s="24">
        <f t="shared" si="8"/>
        <v>54.400000000000006</v>
      </c>
      <c r="P39" s="25">
        <f t="shared" si="9"/>
        <v>282.20000000000005</v>
      </c>
      <c r="Q39" s="14">
        <v>71</v>
      </c>
      <c r="R39" s="26">
        <f t="shared" si="10"/>
        <v>50.019999999999996</v>
      </c>
      <c r="S39" s="27">
        <f t="shared" si="11"/>
        <v>254.37</v>
      </c>
      <c r="T39" s="16">
        <v>70</v>
      </c>
      <c r="U39" s="28">
        <f t="shared" si="12"/>
        <v>39</v>
      </c>
      <c r="V39" s="29">
        <f t="shared" si="13"/>
        <v>271.2</v>
      </c>
      <c r="W39" s="18"/>
      <c r="X39" s="18"/>
      <c r="Y39" s="1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21.75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21.7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21.75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21.75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21.75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21.7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21.7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21.7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21.7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21.75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21.7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21.75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21.75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21.75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21.75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21.7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21.7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21.7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21.7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21.7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21.7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21.7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21.7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21.7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21.7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t="21.7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21.7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21.7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21.7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21.7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21.7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26.25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ht="26.25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26.2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26.2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ht="26.2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ht="26.2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ht="26.2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ht="26.2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ht="26.2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ht="26.2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26.2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26.25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26.2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26.25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26.2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26.25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26.25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26.25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ht="26.25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ht="26.2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ht="26.25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26.2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ht="26.25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ht="26.25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ht="26.25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26.25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ht="26.25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ht="26.25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ht="26.25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ht="26.25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ht="26.25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ht="26.25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ht="26.25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ht="26.25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ht="26.25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ht="26.25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ht="26.25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ht="26.25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ht="26.25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ht="26.25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ht="26.25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ht="26.25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ht="26.25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ht="26.25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ht="26.25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ht="26.25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ht="26.25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ht="26.25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ht="26.25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ht="26.25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ht="26.25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ht="26.25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ht="26.25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ht="26.25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ht="26.25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ht="26.25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ht="26.25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ht="26.25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ht="26.25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ht="26.25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26.25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ht="26.25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26.25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26.25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26.25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26.25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26.25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26.25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26.25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26.25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26.25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26.25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26.25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26.25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26.25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26.25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26.25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26.25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ht="26.25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ht="26.25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ht="26.25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ht="26.25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ht="26.25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ht="26.25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ht="26.25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ht="26.25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ht="26.25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ht="26.25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ht="26.25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ht="26.25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ht="26.2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ht="26.2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ht="26.25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ht="26.25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26.25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ht="26.25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26.25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ht="26.25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ht="26.25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ht="26.25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ht="26.25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ht="26.25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ht="26.25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26.25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26.25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ht="26.25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ht="26.25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ht="26.25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ht="26.25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ht="26.25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ht="26.25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ht="26.25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ht="26.25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ht="26.25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ht="26.25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ht="26.25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ht="26.25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ht="26.25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ht="26.25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ht="26.25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ht="26.25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ht="26.25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ht="26.25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ht="26.25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ht="26.25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ht="26.25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ht="26.25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ht="26.25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ht="26.25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ht="26.25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ht="26.25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ht="26.25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ht="26.25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ht="26.25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ht="26.25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ht="26.25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ht="26.25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ht="26.25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ht="26.25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ht="26.25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ht="26.25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ht="26.25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ht="26.25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ht="26.25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ht="26.25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ht="26.25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ht="26.25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ht="26.25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ht="26.25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ht="26.25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ht="26.25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ht="26.25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ht="26.25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ht="26.25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ht="26.25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ht="26.25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ht="26.25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ht="26.25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ht="26.25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ht="26.25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ht="26.25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ht="26.25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ht="26.25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ht="26.25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ht="26.25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ht="26.25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ht="26.25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ht="26.25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ht="26.25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ht="26.25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ht="26.25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ht="26.2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ht="26.2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ht="26.25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ht="26.25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ht="26.25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ht="26.25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ht="26.25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ht="26.25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ht="26.25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ht="26.25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ht="26.25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ht="26.25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ht="26.25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ht="26.25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ht="26.25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ht="26.25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ht="26.25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ht="26.25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ht="26.25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ht="26.25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ht="26.25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ht="26.25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ht="26.25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ht="26.25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ht="26.25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ht="26.25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ht="26.25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ht="26.25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ht="26.25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ht="26.25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ht="26.25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ht="26.25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ht="26.25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ht="26.25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ht="26.25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ht="26.25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ht="26.25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ht="26.25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ht="26.25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ht="26.25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ht="26.25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ht="26.25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ht="26.25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26.25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26.25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26.25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26.25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26.25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26.25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26.25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26.25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26.25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26.25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26.25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26.25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26.25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26.25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ht="26.25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ht="26.25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ht="26.25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ht="26.25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ht="26.25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ht="26.25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ht="26.25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ht="26.25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ht="26.25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ht="26.25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26.25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ht="26.25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ht="26.25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ht="26.25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ht="26.25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ht="26.25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ht="26.25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ht="26.25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ht="26.25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ht="26.25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ht="26.25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ht="26.25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ht="26.25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ht="26.25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ht="26.2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ht="26.2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ht="26.25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ht="26.25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ht="26.25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ht="26.25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ht="26.25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ht="26.25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ht="26.25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ht="26.25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ht="26.25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ht="26.25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ht="26.25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ht="26.25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ht="26.25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ht="26.25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ht="26.2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ht="26.2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ht="26.2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ht="26.2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ht="26.2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ht="26.2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ht="26.2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ht="26.2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ht="26.2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ht="26.2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ht="26.2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ht="26.2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ht="26.2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ht="26.2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ht="26.2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ht="26.2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ht="26.2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ht="26.2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ht="26.2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ht="26.2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ht="26.2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ht="26.2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ht="26.2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ht="26.2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ht="26.2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ht="26.2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ht="26.2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ht="26.2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ht="26.2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ht="26.2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ht="26.2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ht="26.2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ht="26.2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ht="26.2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ht="26.2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ht="26.2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ht="26.2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ht="26.2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ht="26.2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ht="26.2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ht="26.2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ht="26.2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ht="26.2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ht="26.2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ht="26.2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ht="26.2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ht="26.2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ht="26.2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ht="26.2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ht="26.2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ht="26.2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ht="26.2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ht="26.2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ht="26.2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ht="26.2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ht="26.2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ht="26.2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ht="26.2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ht="26.2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ht="26.2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ht="26.2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ht="26.2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ht="26.2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ht="26.2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ht="26.2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ht="26.2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ht="26.2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ht="26.2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ht="26.2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ht="26.2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ht="26.2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ht="26.2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ht="26.2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ht="26.2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ht="26.2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ht="26.2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ht="26.2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ht="26.2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ht="26.2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ht="26.2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ht="26.2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ht="26.2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ht="26.2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ht="26.2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ht="26.2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ht="26.2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ht="26.2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ht="26.2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ht="26.2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ht="26.2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ht="26.2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ht="26.2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ht="26.2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ht="26.2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ht="26.2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ht="26.2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ht="26.2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ht="26.2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ht="26.2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ht="26.2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ht="26.2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ht="26.2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ht="26.2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ht="26.2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ht="26.2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ht="26.2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ht="26.2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ht="26.2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ht="26.2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ht="26.2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ht="26.2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ht="26.2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ht="26.2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ht="26.2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ht="26.2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ht="26.2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ht="26.2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ht="26.2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ht="26.2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ht="26.2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ht="26.2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ht="26.2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ht="26.2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ht="26.2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ht="26.2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ht="26.2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ht="26.2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ht="26.2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ht="26.2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ht="26.2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ht="26.2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ht="26.2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ht="26.2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ht="26.2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ht="26.2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ht="26.2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ht="26.2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ht="26.2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ht="26.2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ht="26.2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ht="26.2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ht="26.2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ht="26.2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ht="26.2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ht="26.2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ht="26.2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ht="26.2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ht="26.2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ht="26.2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ht="26.2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ht="26.2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ht="26.2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ht="26.2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ht="26.2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ht="26.2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ht="26.2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ht="26.2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ht="26.2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ht="26.2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ht="26.2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ht="26.2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ht="26.2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ht="26.2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ht="26.2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ht="26.2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ht="26.2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ht="26.2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ht="26.2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ht="26.2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ht="26.2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ht="26.2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ht="26.2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ht="26.2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ht="26.2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ht="26.2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ht="26.2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ht="26.2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ht="26.2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ht="26.2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ht="26.2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ht="26.2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ht="26.2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ht="26.2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ht="26.2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ht="26.2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ht="26.2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ht="26.2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ht="26.2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ht="26.2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ht="26.2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ht="26.2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ht="26.2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ht="26.2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ht="26.2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ht="26.2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ht="26.2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ht="26.2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ht="26.2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ht="26.2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ht="26.2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ht="26.2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ht="26.2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ht="26.2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ht="26.2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ht="26.2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ht="26.2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ht="26.2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ht="26.2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ht="26.2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ht="26.2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ht="26.2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ht="26.2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ht="26.2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ht="26.2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ht="26.2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ht="26.2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ht="26.2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ht="26.2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ht="26.2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ht="26.2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ht="26.2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ht="26.2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ht="26.2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ht="26.2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ht="26.2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ht="26.2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ht="26.2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ht="26.2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ht="26.2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ht="26.2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ht="26.2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ht="26.2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ht="26.2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ht="26.2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ht="26.2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ht="26.2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ht="26.2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ht="26.2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ht="26.2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ht="26.2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ht="26.2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ht="26.2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ht="26.2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ht="26.2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ht="26.2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ht="26.2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ht="26.2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ht="26.2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ht="26.2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ht="26.2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ht="26.2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ht="26.2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ht="26.2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ht="26.2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ht="26.2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ht="26.2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ht="26.2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ht="26.2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ht="26.2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ht="26.2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ht="26.2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ht="26.2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ht="26.2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ht="26.2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ht="26.2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ht="26.2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ht="26.2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ht="26.2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ht="26.2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ht="26.2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ht="26.2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ht="26.2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ht="26.2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ht="26.2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ht="26.2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ht="26.2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ht="26.2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ht="26.2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ht="26.2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ht="26.2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ht="26.2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ht="26.2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ht="26.2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ht="26.2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ht="26.2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ht="26.2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ht="26.2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ht="26.2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ht="26.2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ht="26.2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ht="26.2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ht="26.2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ht="26.2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ht="26.2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ht="26.2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ht="26.2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ht="26.2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ht="26.2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ht="26.2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ht="26.2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ht="26.2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ht="26.2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ht="26.2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ht="26.2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ht="26.2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ht="26.2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ht="26.2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ht="26.2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ht="26.2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ht="26.2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ht="26.2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ht="26.2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ht="26.2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ht="26.2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ht="26.2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ht="26.2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ht="26.2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ht="26.2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ht="26.2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ht="26.2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ht="26.2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ht="26.2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ht="26.2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ht="26.2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ht="26.2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ht="26.2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ht="26.2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ht="26.2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ht="26.2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ht="26.2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ht="26.2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ht="26.2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ht="26.2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ht="26.2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ht="26.2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ht="26.2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ht="26.2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ht="26.2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ht="26.2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ht="26.2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ht="26.2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ht="26.2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ht="26.2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ht="26.2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ht="26.2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ht="26.2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ht="26.2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ht="26.2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ht="26.2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ht="26.2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ht="26.2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ht="26.2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ht="26.2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ht="26.2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ht="26.2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ht="26.2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ht="26.2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ht="26.2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ht="26.2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ht="26.2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ht="26.2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ht="26.2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ht="26.2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ht="26.2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ht="26.2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ht="26.2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ht="26.2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ht="26.2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ht="26.2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ht="26.2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ht="26.2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ht="26.2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ht="26.2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ht="26.2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ht="26.2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ht="26.2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ht="26.2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ht="26.2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ht="26.2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ht="26.2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ht="26.2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ht="26.2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ht="26.2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ht="26.2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ht="26.2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ht="26.2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ht="26.2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ht="26.2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ht="26.2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ht="26.2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ht="26.2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ht="26.2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ht="26.25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ht="26.25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ht="26.25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ht="26.25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ht="26.25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ht="26.25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ht="26.25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ht="26.25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ht="26.25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ht="26.25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ht="26.25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ht="26.25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ht="26.25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ht="26.25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ht="26.25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ht="26.25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ht="26.25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ht="26.25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ht="26.25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ht="26.25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ht="26.25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ht="26.25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ht="26.25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ht="26.25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ht="26.25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ht="26.25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ht="26.25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ht="26.25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ht="26.25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ht="26.25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ht="26.25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ht="26.25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ht="26.25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ht="26.25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ht="26.25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ht="26.25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ht="26.25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ht="26.25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ht="26.25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ht="26.25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ht="26.25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ht="26.25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ht="26.25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ht="26.25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ht="26.25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ht="26.25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ht="26.25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ht="26.25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ht="26.25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ht="26.25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ht="26.25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ht="26.25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ht="26.25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ht="26.25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ht="26.25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ht="26.25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ht="26.25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ht="26.25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ht="26.25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ht="26.25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ht="26.25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ht="26.25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ht="26.25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ht="26.25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ht="26.25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ht="26.25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ht="26.25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ht="26.25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ht="26.25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ht="26.25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ht="26.25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ht="26.25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ht="26.25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ht="26.25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ht="26.25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ht="26.25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ht="26.25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ht="26.25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ht="26.2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ht="26.2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ht="26.25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ht="26.25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ht="26.25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ht="26.25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ht="26.25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ht="26.25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ht="26.25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ht="26.25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ht="26.25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ht="26.25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ht="26.25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ht="26.25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ht="26.25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ht="26.25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ht="26.25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ht="26.25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ht="26.25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ht="26.25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ht="26.25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ht="26.25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ht="26.25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ht="26.25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ht="26.25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ht="26.25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ht="26.25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ht="26.25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ht="26.25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ht="26.25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ht="26.25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ht="26.25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ht="26.25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ht="26.25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ht="26.25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ht="26.25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ht="26.25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ht="26.25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ht="26.25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ht="26.25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ht="26.25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ht="26.25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ht="26.25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ht="26.25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ht="26.25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ht="26.25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ht="26.25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ht="26.25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ht="26.25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ht="26.25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ht="26.25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ht="26.25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ht="26.25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ht="26.25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ht="26.25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ht="26.25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ht="26.25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ht="26.25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ht="26.25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ht="26.25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ht="26.25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ht="26.25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ht="26.25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ht="26.25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ht="26.25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ht="26.25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ht="26.25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ht="26.25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ht="26.25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ht="26.25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ht="26.25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ht="26.25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ht="26.25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ht="26.25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ht="26.25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ht="26.25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ht="26.25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ht="26.25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ht="26.25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ht="26.25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ht="26.25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ht="26.25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ht="26.25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ht="26.25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ht="26.25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ht="26.25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ht="26.25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ht="26.25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ht="26.25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ht="26.25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ht="26.25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ht="26.25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ht="26.25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ht="26.25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ht="26.25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ht="26.25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ht="26.25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ht="26.25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ht="26.25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ht="26.25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ht="26.25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ht="26.25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ht="26.25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ht="26.25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ht="26.25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ht="26.25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ht="26.25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ht="26.25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ht="26.25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ht="26.25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ht="26.25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ht="26.25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ht="26.25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ht="26.25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ht="26.25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ht="26.25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ht="26.25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ht="26.25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ht="26.25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ht="26.25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ht="26.25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ht="26.25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ht="26.25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ht="26.25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ht="26.25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ht="26.25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ht="26.25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ht="26.25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ht="26.25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ht="26.25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ht="26.25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ht="26.25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ht="26.25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ht="26.25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ht="26.25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ht="26.25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ht="26.25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ht="26.25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ht="26.25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ht="26.25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ht="26.25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ht="26.25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ht="26.25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ht="26.25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ht="26.25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ht="26.25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ht="26.25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ht="26.25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ht="26.25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ht="26.25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ht="26.25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ht="26.25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ht="26.25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ht="26.25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ht="26.25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ht="26.25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ht="26.25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ht="26.25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ht="26.25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ht="26.25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ht="26.25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ht="26.25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ht="26.25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ht="26.25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ht="26.25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ht="26.25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ht="26.25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ht="26.25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ht="26.25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ht="26.25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ht="26.25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ht="26.25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ht="26.25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ht="26.25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ht="26.25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ht="26.25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ht="26.25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ht="26.25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ht="26.25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ht="26.25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ht="26.25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ht="26.25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ht="26.25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ht="26.25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1:43" ht="26.25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1:43" ht="26.25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1:43" ht="26.25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1:43" ht="26.25" customHeight="1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1:43" ht="26.25" customHeight="1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1:43" ht="26.25" customHeight="1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1:43" ht="26.25" customHeight="1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1:43" ht="26.25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</sheetData>
  <mergeCells count="8">
    <mergeCell ref="Q1:S1"/>
    <mergeCell ref="T1:V1"/>
    <mergeCell ref="W1:Y1"/>
    <mergeCell ref="B1:D1"/>
    <mergeCell ref="E1:G1"/>
    <mergeCell ref="H1:J1"/>
    <mergeCell ref="K1:M1"/>
    <mergeCell ref="N1:P1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00"/>
  <sheetViews>
    <sheetView workbookViewId="0"/>
  </sheetViews>
  <sheetFormatPr defaultColWidth="12.625" defaultRowHeight="15" customHeight="1" x14ac:dyDescent="0.2"/>
  <cols>
    <col min="1" max="1" width="15.75" customWidth="1"/>
    <col min="2" max="7" width="5.875" customWidth="1"/>
    <col min="8" max="8" width="7.875" customWidth="1"/>
    <col min="9" max="9" width="15.75" customWidth="1"/>
    <col min="10" max="16" width="5.875" customWidth="1"/>
    <col min="17" max="26" width="7.625" customWidth="1"/>
  </cols>
  <sheetData>
    <row r="1" spans="1:16" ht="26.25" customHeight="1" x14ac:dyDescent="0.4">
      <c r="A1" s="32"/>
      <c r="B1" s="50" t="s">
        <v>19</v>
      </c>
      <c r="C1" s="51"/>
      <c r="D1" s="51"/>
      <c r="E1" s="51"/>
      <c r="F1" s="51"/>
      <c r="G1" s="52"/>
      <c r="H1" s="2"/>
      <c r="I1" s="32"/>
      <c r="J1" s="53" t="s">
        <v>20</v>
      </c>
      <c r="K1" s="51"/>
      <c r="L1" s="51"/>
      <c r="M1" s="51"/>
      <c r="N1" s="51"/>
      <c r="O1" s="51"/>
      <c r="P1" s="52"/>
    </row>
    <row r="2" spans="1:16" ht="26.25" customHeight="1" x14ac:dyDescent="0.4">
      <c r="A2" s="32" t="s">
        <v>21</v>
      </c>
      <c r="B2" s="33">
        <v>5</v>
      </c>
      <c r="C2" s="33">
        <v>10</v>
      </c>
      <c r="D2" s="33">
        <v>15</v>
      </c>
      <c r="E2" s="33">
        <v>20</v>
      </c>
      <c r="F2" s="33">
        <v>30</v>
      </c>
      <c r="G2" s="33">
        <v>35</v>
      </c>
      <c r="H2" s="2"/>
      <c r="I2" s="32" t="s">
        <v>22</v>
      </c>
      <c r="J2" s="33">
        <v>50</v>
      </c>
      <c r="K2" s="33">
        <v>100</v>
      </c>
      <c r="L2" s="33">
        <v>150</v>
      </c>
      <c r="M2" s="33">
        <v>200</v>
      </c>
      <c r="N2" s="33">
        <v>250</v>
      </c>
      <c r="O2" s="33">
        <v>300</v>
      </c>
      <c r="P2" s="33">
        <v>350</v>
      </c>
    </row>
    <row r="3" spans="1:16" ht="26.25" customHeight="1" x14ac:dyDescent="0.4">
      <c r="A3" s="34" t="s">
        <v>23</v>
      </c>
      <c r="B3" s="35">
        <v>140</v>
      </c>
      <c r="C3" s="35">
        <v>246.4</v>
      </c>
      <c r="D3" s="35">
        <v>319.2</v>
      </c>
      <c r="E3" s="35">
        <v>369.6</v>
      </c>
      <c r="F3" s="35">
        <v>436.8</v>
      </c>
      <c r="G3" s="35"/>
      <c r="H3" s="2"/>
      <c r="I3" s="34" t="s">
        <v>23</v>
      </c>
      <c r="J3" s="35">
        <v>2</v>
      </c>
      <c r="K3" s="35">
        <v>4</v>
      </c>
      <c r="L3" s="35">
        <v>6</v>
      </c>
      <c r="M3" s="35">
        <v>8</v>
      </c>
      <c r="N3" s="35">
        <v>10</v>
      </c>
      <c r="O3" s="35">
        <v>14</v>
      </c>
      <c r="P3" s="35">
        <v>18</v>
      </c>
    </row>
    <row r="4" spans="1:16" ht="26.25" customHeight="1" x14ac:dyDescent="0.4">
      <c r="A4" s="36" t="s">
        <v>24</v>
      </c>
      <c r="B4" s="37">
        <v>103.5</v>
      </c>
      <c r="C4" s="37">
        <v>175.5</v>
      </c>
      <c r="D4" s="37">
        <v>238.5</v>
      </c>
      <c r="E4" s="37">
        <v>297</v>
      </c>
      <c r="F4" s="37">
        <v>342</v>
      </c>
      <c r="G4" s="37">
        <v>360</v>
      </c>
      <c r="H4" s="2"/>
      <c r="I4" s="36" t="s">
        <v>24</v>
      </c>
      <c r="J4" s="37">
        <v>2.5</v>
      </c>
      <c r="K4" s="37">
        <v>5</v>
      </c>
      <c r="L4" s="37">
        <v>8</v>
      </c>
      <c r="M4" s="37">
        <v>12</v>
      </c>
      <c r="N4" s="37">
        <v>16</v>
      </c>
      <c r="O4" s="37">
        <v>20</v>
      </c>
      <c r="P4" s="37">
        <v>32</v>
      </c>
    </row>
    <row r="5" spans="1:16" ht="26.25" customHeight="1" x14ac:dyDescent="0.4">
      <c r="A5" s="34" t="s">
        <v>25</v>
      </c>
      <c r="B5" s="35">
        <v>48.1</v>
      </c>
      <c r="C5" s="35">
        <v>99.9</v>
      </c>
      <c r="D5" s="35">
        <v>151.69999999999999</v>
      </c>
      <c r="E5" s="35">
        <v>203.50000000000003</v>
      </c>
      <c r="F5" s="35">
        <v>284.90000000000003</v>
      </c>
      <c r="G5" s="35">
        <v>310.8</v>
      </c>
      <c r="H5" s="2"/>
      <c r="I5" s="34" t="s">
        <v>25</v>
      </c>
      <c r="J5" s="35">
        <v>5</v>
      </c>
      <c r="K5" s="35">
        <v>10</v>
      </c>
      <c r="L5" s="35">
        <v>15</v>
      </c>
      <c r="M5" s="35">
        <v>20</v>
      </c>
      <c r="N5" s="35">
        <v>25</v>
      </c>
      <c r="O5" s="35">
        <v>33</v>
      </c>
      <c r="P5" s="35"/>
    </row>
    <row r="6" spans="1:16" ht="26.25" customHeight="1" x14ac:dyDescent="0.4">
      <c r="A6" s="36" t="s">
        <v>26</v>
      </c>
      <c r="B6" s="37">
        <v>45.449999999999996</v>
      </c>
      <c r="C6" s="37">
        <v>101</v>
      </c>
      <c r="D6" s="37">
        <v>146.44999999999999</v>
      </c>
      <c r="E6" s="37">
        <v>196.95000000000002</v>
      </c>
      <c r="F6" s="37">
        <v>277.75</v>
      </c>
      <c r="G6" s="37">
        <v>308.05</v>
      </c>
      <c r="H6" s="2"/>
      <c r="I6" s="36" t="s">
        <v>26</v>
      </c>
      <c r="J6" s="37">
        <v>6</v>
      </c>
      <c r="K6" s="37">
        <v>10</v>
      </c>
      <c r="L6" s="37">
        <v>16</v>
      </c>
      <c r="M6" s="37">
        <v>21</v>
      </c>
      <c r="N6" s="37">
        <v>27</v>
      </c>
      <c r="O6" s="37">
        <v>34</v>
      </c>
      <c r="P6" s="37">
        <v>45</v>
      </c>
    </row>
    <row r="7" spans="1:16" ht="26.25" customHeight="1" x14ac:dyDescent="0.4">
      <c r="A7" s="34" t="s">
        <v>27</v>
      </c>
      <c r="B7" s="35">
        <v>37.35</v>
      </c>
      <c r="C7" s="35">
        <v>78.849999999999994</v>
      </c>
      <c r="D7" s="35">
        <v>124.5</v>
      </c>
      <c r="E7" s="35">
        <v>166</v>
      </c>
      <c r="F7" s="35">
        <v>240.7</v>
      </c>
      <c r="G7" s="35">
        <v>269.75</v>
      </c>
      <c r="H7" s="2"/>
      <c r="I7" s="34" t="s">
        <v>27</v>
      </c>
      <c r="J7" s="35">
        <v>7</v>
      </c>
      <c r="K7" s="35">
        <v>12</v>
      </c>
      <c r="L7" s="35">
        <v>18</v>
      </c>
      <c r="M7" s="35">
        <v>25</v>
      </c>
      <c r="N7" s="35">
        <v>32</v>
      </c>
      <c r="O7" s="35">
        <v>40</v>
      </c>
      <c r="P7" s="35"/>
    </row>
    <row r="8" spans="1:16" ht="26.25" customHeight="1" x14ac:dyDescent="0.4">
      <c r="A8" s="36" t="s">
        <v>28</v>
      </c>
      <c r="B8" s="37">
        <v>40.68</v>
      </c>
      <c r="C8" s="37">
        <v>76.84</v>
      </c>
      <c r="D8" s="37">
        <v>117.52000000000001</v>
      </c>
      <c r="E8" s="37">
        <v>158.19999999999999</v>
      </c>
      <c r="F8" s="37">
        <v>230.52</v>
      </c>
      <c r="G8" s="37">
        <v>257.64</v>
      </c>
      <c r="H8" s="2"/>
      <c r="I8" s="36" t="s">
        <v>28</v>
      </c>
      <c r="J8" s="37">
        <v>7</v>
      </c>
      <c r="K8" s="37">
        <v>13</v>
      </c>
      <c r="L8" s="37">
        <v>18</v>
      </c>
      <c r="M8" s="37">
        <v>25</v>
      </c>
      <c r="N8" s="37">
        <v>33</v>
      </c>
      <c r="O8" s="37">
        <v>42</v>
      </c>
      <c r="P8" s="37">
        <v>61</v>
      </c>
    </row>
    <row r="9" spans="1:16" ht="26.25" customHeight="1" x14ac:dyDescent="0.4">
      <c r="A9" s="34" t="s">
        <v>29</v>
      </c>
      <c r="B9" s="35">
        <v>34.949999999999996</v>
      </c>
      <c r="C9" s="35">
        <v>74.56</v>
      </c>
      <c r="D9" s="35">
        <v>121.16000000000001</v>
      </c>
      <c r="E9" s="35">
        <v>163.1</v>
      </c>
      <c r="F9" s="35"/>
      <c r="G9" s="35"/>
      <c r="H9" s="2"/>
      <c r="I9" s="34" t="s">
        <v>29</v>
      </c>
      <c r="J9" s="35">
        <v>7</v>
      </c>
      <c r="K9" s="35">
        <v>13</v>
      </c>
      <c r="L9" s="35">
        <v>19</v>
      </c>
      <c r="M9" s="35">
        <v>30</v>
      </c>
      <c r="N9" s="35"/>
      <c r="O9" s="35"/>
      <c r="P9" s="35"/>
    </row>
    <row r="10" spans="1:16" ht="26.25" customHeight="1" x14ac:dyDescent="0.4">
      <c r="A10" s="36" t="s">
        <v>30</v>
      </c>
      <c r="B10" s="37">
        <v>37.53</v>
      </c>
      <c r="C10" s="37">
        <v>70.89</v>
      </c>
      <c r="D10" s="37">
        <v>108.42</v>
      </c>
      <c r="E10" s="37">
        <v>141.78</v>
      </c>
      <c r="F10" s="37">
        <v>212.67000000000002</v>
      </c>
      <c r="G10" s="37">
        <v>241.85999999999999</v>
      </c>
      <c r="H10" s="2"/>
      <c r="I10" s="36" t="s">
        <v>30</v>
      </c>
      <c r="J10" s="37">
        <v>7</v>
      </c>
      <c r="K10" s="37">
        <v>14</v>
      </c>
      <c r="L10" s="37">
        <v>21</v>
      </c>
      <c r="M10" s="37">
        <v>29</v>
      </c>
      <c r="N10" s="37">
        <v>37</v>
      </c>
      <c r="O10" s="37">
        <v>49</v>
      </c>
      <c r="P10" s="37"/>
    </row>
    <row r="11" spans="1:16" ht="26.25" customHeight="1" x14ac:dyDescent="0.4">
      <c r="A11" s="2"/>
      <c r="B11" s="2"/>
      <c r="C11" s="2"/>
      <c r="D11" s="2"/>
      <c r="E11" s="2"/>
      <c r="F11" s="2"/>
      <c r="G11" s="2"/>
      <c r="H11" s="2"/>
      <c r="I11" s="2"/>
    </row>
    <row r="12" spans="1:16" ht="26.25" customHeight="1" x14ac:dyDescent="0.4">
      <c r="A12" s="2"/>
      <c r="B12" s="2"/>
      <c r="C12" s="2"/>
      <c r="D12" s="2"/>
      <c r="E12" s="2"/>
      <c r="F12" s="2"/>
      <c r="G12" s="2"/>
      <c r="H12" s="2"/>
      <c r="I12" s="2"/>
    </row>
    <row r="13" spans="1:16" ht="26.25" customHeight="1" x14ac:dyDescent="0.4">
      <c r="A13" s="2"/>
      <c r="B13" s="2"/>
      <c r="C13" s="2"/>
      <c r="D13" s="2"/>
      <c r="E13" s="2"/>
      <c r="F13" s="2"/>
      <c r="G13" s="2"/>
      <c r="H13" s="2"/>
      <c r="I13" s="2"/>
    </row>
    <row r="14" spans="1:16" ht="26.25" customHeight="1" x14ac:dyDescent="0.4">
      <c r="A14" s="2"/>
      <c r="B14" s="2"/>
      <c r="C14" s="2"/>
      <c r="D14" s="2"/>
      <c r="E14" s="2"/>
      <c r="F14" s="2"/>
      <c r="G14" s="2"/>
      <c r="H14" s="2"/>
      <c r="I14" s="2"/>
    </row>
    <row r="15" spans="1:16" ht="26.25" customHeight="1" x14ac:dyDescent="0.4">
      <c r="A15" s="2"/>
      <c r="B15" s="2"/>
      <c r="C15" s="2"/>
      <c r="D15" s="2"/>
      <c r="E15" s="2"/>
      <c r="F15" s="2"/>
      <c r="G15" s="2"/>
      <c r="H15" s="2"/>
      <c r="I15" s="2"/>
    </row>
    <row r="16" spans="1:16" ht="26.25" customHeight="1" x14ac:dyDescent="0.4">
      <c r="A16" s="2"/>
      <c r="B16" s="2"/>
      <c r="C16" s="2"/>
      <c r="D16" s="2"/>
      <c r="E16" s="2"/>
      <c r="F16" s="2"/>
      <c r="G16" s="2"/>
      <c r="H16" s="2"/>
      <c r="I16" s="2"/>
    </row>
    <row r="17" spans="1:9" ht="26.25" customHeight="1" x14ac:dyDescent="0.4">
      <c r="A17" s="2"/>
      <c r="B17" s="2"/>
      <c r="C17" s="2"/>
      <c r="D17" s="2"/>
      <c r="E17" s="2"/>
      <c r="F17" s="2"/>
      <c r="G17" s="2"/>
      <c r="H17" s="2"/>
      <c r="I17" s="2"/>
    </row>
    <row r="18" spans="1:9" ht="26.25" customHeight="1" x14ac:dyDescent="0.4">
      <c r="A18" s="2"/>
      <c r="B18" s="2"/>
      <c r="C18" s="2"/>
      <c r="D18" s="2"/>
      <c r="E18" s="2"/>
      <c r="F18" s="2"/>
      <c r="G18" s="2"/>
      <c r="H18" s="2"/>
      <c r="I18" s="2"/>
    </row>
    <row r="19" spans="1:9" ht="26.25" customHeight="1" x14ac:dyDescent="0.4">
      <c r="A19" s="2"/>
      <c r="B19" s="2"/>
      <c r="C19" s="2"/>
      <c r="D19" s="2"/>
      <c r="E19" s="2"/>
      <c r="F19" s="2"/>
      <c r="G19" s="2"/>
      <c r="H19" s="2"/>
      <c r="I19" s="2"/>
    </row>
    <row r="20" spans="1:9" ht="26.25" customHeight="1" x14ac:dyDescent="0.4">
      <c r="A20" s="2"/>
      <c r="B20" s="2"/>
      <c r="C20" s="2"/>
      <c r="D20" s="2"/>
      <c r="E20" s="2"/>
      <c r="F20" s="2"/>
      <c r="G20" s="2"/>
      <c r="H20" s="2"/>
      <c r="I20" s="2"/>
    </row>
    <row r="21" spans="1:9" ht="26.25" customHeight="1" x14ac:dyDescent="0.4">
      <c r="A21" s="2"/>
      <c r="B21" s="2"/>
      <c r="C21" s="2"/>
      <c r="D21" s="2"/>
      <c r="E21" s="2"/>
      <c r="F21" s="2"/>
      <c r="G21" s="2"/>
      <c r="H21" s="2"/>
      <c r="I21" s="2"/>
    </row>
    <row r="22" spans="1:9" ht="26.25" customHeight="1" x14ac:dyDescent="0.4">
      <c r="A22" s="2"/>
      <c r="B22" s="2"/>
      <c r="C22" s="2"/>
      <c r="D22" s="2"/>
      <c r="E22" s="2"/>
      <c r="F22" s="2"/>
      <c r="G22" s="2"/>
      <c r="H22" s="2"/>
      <c r="I22" s="2"/>
    </row>
    <row r="23" spans="1:9" ht="26.25" customHeight="1" x14ac:dyDescent="0.4">
      <c r="A23" s="2"/>
      <c r="B23" s="2"/>
      <c r="C23" s="2"/>
      <c r="D23" s="2"/>
      <c r="E23" s="2"/>
      <c r="F23" s="2"/>
      <c r="G23" s="2"/>
      <c r="H23" s="2"/>
      <c r="I23" s="2"/>
    </row>
    <row r="24" spans="1:9" ht="26.25" customHeight="1" x14ac:dyDescent="0.4">
      <c r="A24" s="2"/>
      <c r="B24" s="2"/>
      <c r="C24" s="2"/>
      <c r="D24" s="2"/>
      <c r="E24" s="2"/>
      <c r="F24" s="2"/>
      <c r="G24" s="2"/>
      <c r="H24" s="2"/>
      <c r="I24" s="2"/>
    </row>
    <row r="25" spans="1:9" ht="26.25" customHeight="1" x14ac:dyDescent="0.4">
      <c r="A25" s="2"/>
      <c r="B25" s="2"/>
      <c r="C25" s="2"/>
      <c r="D25" s="2"/>
      <c r="E25" s="2"/>
      <c r="F25" s="2"/>
      <c r="G25" s="2"/>
      <c r="H25" s="2"/>
      <c r="I25" s="2"/>
    </row>
    <row r="26" spans="1:9" ht="26.25" customHeight="1" x14ac:dyDescent="0.4">
      <c r="A26" s="2"/>
      <c r="B26" s="2"/>
      <c r="C26" s="2"/>
      <c r="D26" s="2"/>
      <c r="E26" s="2"/>
      <c r="F26" s="2"/>
      <c r="G26" s="2"/>
      <c r="H26" s="2"/>
      <c r="I26" s="2"/>
    </row>
    <row r="27" spans="1:9" ht="26.25" customHeight="1" x14ac:dyDescent="0.4">
      <c r="A27" s="2"/>
      <c r="B27" s="2"/>
      <c r="C27" s="2"/>
      <c r="D27" s="2"/>
      <c r="E27" s="2"/>
      <c r="F27" s="2"/>
      <c r="G27" s="2"/>
      <c r="H27" s="2"/>
      <c r="I27" s="2"/>
    </row>
    <row r="28" spans="1:9" ht="26.25" customHeight="1" x14ac:dyDescent="0.4">
      <c r="A28" s="2"/>
      <c r="B28" s="2"/>
      <c r="C28" s="2"/>
      <c r="D28" s="2"/>
      <c r="E28" s="2"/>
      <c r="F28" s="2"/>
      <c r="G28" s="2"/>
      <c r="H28" s="2"/>
      <c r="I28" s="2"/>
    </row>
    <row r="29" spans="1:9" ht="26.25" customHeight="1" x14ac:dyDescent="0.4">
      <c r="A29" s="2"/>
      <c r="B29" s="2"/>
      <c r="C29" s="2"/>
      <c r="D29" s="2"/>
      <c r="E29" s="2"/>
      <c r="F29" s="2"/>
      <c r="G29" s="2"/>
      <c r="H29" s="2"/>
      <c r="I29" s="2"/>
    </row>
    <row r="30" spans="1:9" ht="26.25" customHeight="1" x14ac:dyDescent="0.4">
      <c r="A30" s="2"/>
      <c r="B30" s="2"/>
      <c r="C30" s="2"/>
      <c r="D30" s="2"/>
      <c r="E30" s="2"/>
      <c r="F30" s="2"/>
      <c r="G30" s="2"/>
      <c r="H30" s="2"/>
      <c r="I30" s="2"/>
    </row>
    <row r="31" spans="1:9" ht="26.25" customHeight="1" x14ac:dyDescent="0.4">
      <c r="A31" s="2"/>
      <c r="B31" s="2"/>
      <c r="C31" s="2"/>
      <c r="D31" s="2"/>
      <c r="E31" s="2"/>
      <c r="F31" s="2"/>
      <c r="G31" s="2"/>
      <c r="H31" s="2"/>
      <c r="I31" s="2"/>
    </row>
    <row r="32" spans="1:9" ht="26.25" customHeight="1" x14ac:dyDescent="0.4">
      <c r="A32" s="2"/>
      <c r="B32" s="2"/>
      <c r="C32" s="2"/>
      <c r="D32" s="2"/>
      <c r="E32" s="2"/>
      <c r="F32" s="2"/>
      <c r="G32" s="2"/>
      <c r="H32" s="2"/>
      <c r="I32" s="2"/>
    </row>
    <row r="33" spans="1:9" ht="26.25" customHeight="1" x14ac:dyDescent="0.4">
      <c r="A33" s="2"/>
      <c r="B33" s="2"/>
      <c r="C33" s="2"/>
      <c r="D33" s="2"/>
      <c r="E33" s="2"/>
      <c r="F33" s="2"/>
      <c r="G33" s="2"/>
      <c r="H33" s="2"/>
      <c r="I33" s="2"/>
    </row>
    <row r="34" spans="1:9" ht="26.25" customHeight="1" x14ac:dyDescent="0.4">
      <c r="A34" s="2"/>
      <c r="B34" s="2"/>
      <c r="C34" s="2"/>
      <c r="D34" s="2"/>
      <c r="E34" s="2"/>
      <c r="F34" s="2"/>
      <c r="G34" s="2"/>
      <c r="H34" s="2"/>
      <c r="I34" s="2"/>
    </row>
    <row r="35" spans="1:9" ht="26.25" customHeight="1" x14ac:dyDescent="0.4">
      <c r="A35" s="2"/>
      <c r="B35" s="2"/>
      <c r="C35" s="2"/>
      <c r="D35" s="2"/>
      <c r="E35" s="2"/>
      <c r="F35" s="2"/>
      <c r="G35" s="2"/>
      <c r="H35" s="2"/>
      <c r="I35" s="2"/>
    </row>
    <row r="36" spans="1:9" ht="26.25" customHeight="1" x14ac:dyDescent="0.4">
      <c r="A36" s="2"/>
      <c r="B36" s="2"/>
      <c r="C36" s="2"/>
      <c r="D36" s="2"/>
      <c r="E36" s="2"/>
      <c r="F36" s="2"/>
      <c r="G36" s="2"/>
      <c r="H36" s="2"/>
      <c r="I36" s="2"/>
    </row>
    <row r="37" spans="1:9" ht="26.25" customHeight="1" x14ac:dyDescent="0.4">
      <c r="A37" s="2"/>
      <c r="B37" s="2"/>
      <c r="C37" s="2"/>
      <c r="D37" s="2"/>
      <c r="E37" s="2"/>
      <c r="F37" s="2"/>
      <c r="G37" s="2"/>
      <c r="H37" s="2"/>
      <c r="I37" s="2"/>
    </row>
    <row r="38" spans="1:9" ht="26.25" customHeight="1" x14ac:dyDescent="0.4">
      <c r="A38" s="2"/>
      <c r="B38" s="2"/>
      <c r="C38" s="2"/>
      <c r="D38" s="2"/>
      <c r="E38" s="2"/>
      <c r="F38" s="2"/>
      <c r="G38" s="2"/>
      <c r="H38" s="2"/>
      <c r="I38" s="2"/>
    </row>
    <row r="39" spans="1:9" ht="26.25" customHeight="1" x14ac:dyDescent="0.4">
      <c r="A39" s="2"/>
      <c r="B39" s="2"/>
      <c r="C39" s="2"/>
      <c r="D39" s="2"/>
      <c r="E39" s="2"/>
      <c r="F39" s="2"/>
      <c r="G39" s="2"/>
      <c r="H39" s="2"/>
      <c r="I39" s="2"/>
    </row>
    <row r="40" spans="1:9" ht="26.25" customHeight="1" x14ac:dyDescent="0.4">
      <c r="A40" s="2"/>
      <c r="B40" s="2"/>
      <c r="C40" s="2"/>
      <c r="D40" s="2"/>
      <c r="E40" s="2"/>
      <c r="F40" s="2"/>
      <c r="G40" s="2"/>
      <c r="H40" s="2"/>
      <c r="I40" s="2"/>
    </row>
    <row r="41" spans="1:9" ht="26.25" customHeight="1" x14ac:dyDescent="0.4">
      <c r="A41" s="2"/>
      <c r="B41" s="2"/>
      <c r="C41" s="2"/>
      <c r="D41" s="2"/>
      <c r="E41" s="2"/>
      <c r="F41" s="2"/>
      <c r="G41" s="2"/>
      <c r="H41" s="2"/>
      <c r="I41" s="2"/>
    </row>
    <row r="42" spans="1:9" ht="26.25" customHeight="1" x14ac:dyDescent="0.4">
      <c r="A42" s="2"/>
      <c r="B42" s="2"/>
      <c r="C42" s="2"/>
      <c r="D42" s="2"/>
      <c r="E42" s="2"/>
      <c r="F42" s="2"/>
      <c r="G42" s="2"/>
      <c r="H42" s="2"/>
      <c r="I42" s="2"/>
    </row>
    <row r="43" spans="1:9" ht="26.25" customHeight="1" x14ac:dyDescent="0.4">
      <c r="A43" s="2"/>
      <c r="B43" s="2"/>
      <c r="C43" s="2"/>
      <c r="D43" s="2"/>
      <c r="E43" s="2"/>
      <c r="F43" s="2"/>
      <c r="G43" s="2"/>
      <c r="H43" s="2"/>
      <c r="I43" s="2"/>
    </row>
    <row r="44" spans="1:9" ht="26.25" customHeight="1" x14ac:dyDescent="0.4">
      <c r="A44" s="2"/>
      <c r="B44" s="2"/>
      <c r="C44" s="2"/>
      <c r="D44" s="2"/>
      <c r="E44" s="2"/>
      <c r="F44" s="2"/>
      <c r="G44" s="2"/>
      <c r="H44" s="2"/>
      <c r="I44" s="2"/>
    </row>
    <row r="45" spans="1:9" ht="26.25" customHeight="1" x14ac:dyDescent="0.4">
      <c r="A45" s="2"/>
      <c r="B45" s="2"/>
      <c r="C45" s="2"/>
      <c r="D45" s="2"/>
      <c r="E45" s="2"/>
      <c r="F45" s="2"/>
      <c r="G45" s="2"/>
      <c r="H45" s="2"/>
      <c r="I45" s="2"/>
    </row>
    <row r="46" spans="1:9" ht="26.25" customHeight="1" x14ac:dyDescent="0.4">
      <c r="A46" s="2"/>
      <c r="B46" s="2"/>
      <c r="C46" s="2"/>
      <c r="D46" s="2"/>
      <c r="E46" s="2"/>
      <c r="F46" s="2"/>
      <c r="G46" s="2"/>
      <c r="H46" s="2"/>
      <c r="I46" s="2"/>
    </row>
    <row r="47" spans="1:9" ht="26.25" customHeight="1" x14ac:dyDescent="0.4">
      <c r="A47" s="2"/>
      <c r="B47" s="2"/>
      <c r="C47" s="2"/>
      <c r="D47" s="2"/>
      <c r="E47" s="2"/>
      <c r="F47" s="2"/>
      <c r="G47" s="2"/>
      <c r="H47" s="2"/>
      <c r="I47" s="2"/>
    </row>
    <row r="48" spans="1:9" ht="26.25" customHeight="1" x14ac:dyDescent="0.4">
      <c r="A48" s="2"/>
      <c r="B48" s="2"/>
      <c r="C48" s="2"/>
      <c r="D48" s="2"/>
      <c r="E48" s="2"/>
      <c r="F48" s="2"/>
      <c r="G48" s="2"/>
      <c r="H48" s="2"/>
      <c r="I48" s="2"/>
    </row>
    <row r="49" spans="1:9" ht="26.25" customHeight="1" x14ac:dyDescent="0.4">
      <c r="A49" s="2"/>
      <c r="B49" s="2"/>
      <c r="C49" s="2"/>
      <c r="D49" s="2"/>
      <c r="E49" s="2"/>
      <c r="F49" s="2"/>
      <c r="G49" s="2"/>
      <c r="H49" s="2"/>
      <c r="I49" s="2"/>
    </row>
    <row r="50" spans="1:9" ht="26.25" customHeight="1" x14ac:dyDescent="0.4">
      <c r="A50" s="2"/>
      <c r="B50" s="2"/>
      <c r="C50" s="2"/>
      <c r="D50" s="2"/>
      <c r="E50" s="2"/>
      <c r="F50" s="2"/>
      <c r="G50" s="2"/>
      <c r="H50" s="2"/>
      <c r="I50" s="2"/>
    </row>
    <row r="51" spans="1:9" ht="26.25" customHeight="1" x14ac:dyDescent="0.4">
      <c r="A51" s="2"/>
      <c r="B51" s="2"/>
      <c r="C51" s="2"/>
      <c r="D51" s="2"/>
      <c r="E51" s="2"/>
      <c r="F51" s="2"/>
      <c r="G51" s="2"/>
      <c r="H51" s="2"/>
      <c r="I51" s="2"/>
    </row>
    <row r="52" spans="1:9" ht="26.25" customHeight="1" x14ac:dyDescent="0.4">
      <c r="A52" s="2"/>
      <c r="B52" s="2"/>
      <c r="C52" s="2"/>
      <c r="D52" s="2"/>
      <c r="E52" s="2"/>
      <c r="F52" s="2"/>
      <c r="G52" s="2"/>
      <c r="H52" s="2"/>
      <c r="I52" s="2"/>
    </row>
    <row r="53" spans="1:9" ht="26.25" customHeight="1" x14ac:dyDescent="0.4">
      <c r="A53" s="2"/>
      <c r="B53" s="2"/>
      <c r="C53" s="2"/>
      <c r="D53" s="2"/>
      <c r="E53" s="2"/>
      <c r="F53" s="2"/>
      <c r="G53" s="2"/>
      <c r="H53" s="2"/>
      <c r="I53" s="2"/>
    </row>
    <row r="54" spans="1:9" ht="26.25" customHeight="1" x14ac:dyDescent="0.4">
      <c r="A54" s="2"/>
      <c r="B54" s="2"/>
      <c r="C54" s="2"/>
      <c r="D54" s="2"/>
      <c r="E54" s="2"/>
      <c r="F54" s="2"/>
      <c r="G54" s="2"/>
      <c r="H54" s="2"/>
      <c r="I54" s="2"/>
    </row>
    <row r="55" spans="1:9" ht="26.25" customHeight="1" x14ac:dyDescent="0.4">
      <c r="A55" s="2"/>
      <c r="B55" s="2"/>
      <c r="C55" s="2"/>
      <c r="D55" s="2"/>
      <c r="E55" s="2"/>
      <c r="F55" s="2"/>
      <c r="G55" s="2"/>
      <c r="H55" s="2"/>
      <c r="I55" s="2"/>
    </row>
    <row r="56" spans="1:9" ht="26.25" customHeight="1" x14ac:dyDescent="0.4">
      <c r="A56" s="2"/>
      <c r="B56" s="2"/>
      <c r="C56" s="2"/>
      <c r="D56" s="2"/>
      <c r="E56" s="2"/>
      <c r="F56" s="2"/>
      <c r="G56" s="2"/>
      <c r="H56" s="2"/>
      <c r="I56" s="2"/>
    </row>
    <row r="57" spans="1:9" ht="26.25" customHeight="1" x14ac:dyDescent="0.4">
      <c r="A57" s="2"/>
      <c r="B57" s="2"/>
      <c r="C57" s="2"/>
      <c r="D57" s="2"/>
      <c r="E57" s="2"/>
      <c r="F57" s="2"/>
      <c r="G57" s="2"/>
      <c r="H57" s="2"/>
      <c r="I57" s="2"/>
    </row>
    <row r="58" spans="1:9" ht="26.25" customHeight="1" x14ac:dyDescent="0.4">
      <c r="A58" s="2"/>
      <c r="B58" s="2"/>
      <c r="C58" s="2"/>
      <c r="D58" s="2"/>
      <c r="E58" s="2"/>
      <c r="F58" s="2"/>
      <c r="G58" s="2"/>
      <c r="H58" s="2"/>
      <c r="I58" s="2"/>
    </row>
    <row r="59" spans="1:9" ht="26.25" customHeight="1" x14ac:dyDescent="0.4">
      <c r="A59" s="2"/>
      <c r="B59" s="2"/>
      <c r="C59" s="2"/>
      <c r="D59" s="2"/>
      <c r="E59" s="2"/>
      <c r="F59" s="2"/>
      <c r="G59" s="2"/>
      <c r="H59" s="2"/>
      <c r="I59" s="2"/>
    </row>
    <row r="60" spans="1:9" ht="26.25" customHeight="1" x14ac:dyDescent="0.4">
      <c r="A60" s="2"/>
      <c r="B60" s="2"/>
      <c r="C60" s="2"/>
      <c r="D60" s="2"/>
      <c r="E60" s="2"/>
      <c r="F60" s="2"/>
      <c r="G60" s="2"/>
      <c r="H60" s="2"/>
      <c r="I60" s="2"/>
    </row>
    <row r="61" spans="1:9" ht="26.25" customHeight="1" x14ac:dyDescent="0.4">
      <c r="A61" s="2"/>
      <c r="B61" s="2"/>
      <c r="C61" s="2"/>
      <c r="D61" s="2"/>
      <c r="E61" s="2"/>
      <c r="F61" s="2"/>
      <c r="G61" s="2"/>
      <c r="H61" s="2"/>
      <c r="I61" s="2"/>
    </row>
    <row r="62" spans="1:9" ht="26.25" customHeight="1" x14ac:dyDescent="0.4">
      <c r="A62" s="2"/>
      <c r="B62" s="2"/>
      <c r="C62" s="2"/>
      <c r="D62" s="2"/>
      <c r="E62" s="2"/>
      <c r="F62" s="2"/>
      <c r="G62" s="2"/>
      <c r="H62" s="2"/>
      <c r="I62" s="2"/>
    </row>
    <row r="63" spans="1:9" ht="26.25" customHeight="1" x14ac:dyDescent="0.4">
      <c r="A63" s="2"/>
      <c r="B63" s="2"/>
      <c r="C63" s="2"/>
      <c r="D63" s="2"/>
      <c r="E63" s="2"/>
      <c r="F63" s="2"/>
      <c r="G63" s="2"/>
      <c r="H63" s="2"/>
      <c r="I63" s="2"/>
    </row>
    <row r="64" spans="1:9" ht="26.25" customHeight="1" x14ac:dyDescent="0.4">
      <c r="A64" s="2"/>
      <c r="B64" s="2"/>
      <c r="C64" s="2"/>
      <c r="D64" s="2"/>
      <c r="E64" s="2"/>
      <c r="F64" s="2"/>
      <c r="G64" s="2"/>
      <c r="H64" s="2"/>
      <c r="I64" s="2"/>
    </row>
    <row r="65" spans="1:9" ht="26.25" customHeight="1" x14ac:dyDescent="0.4">
      <c r="A65" s="2"/>
      <c r="B65" s="2"/>
      <c r="C65" s="2"/>
      <c r="D65" s="2"/>
      <c r="E65" s="2"/>
      <c r="F65" s="2"/>
      <c r="G65" s="2"/>
      <c r="H65" s="2"/>
      <c r="I65" s="2"/>
    </row>
    <row r="66" spans="1:9" ht="26.25" customHeight="1" x14ac:dyDescent="0.4">
      <c r="A66" s="2"/>
      <c r="B66" s="2"/>
      <c r="C66" s="2"/>
      <c r="D66" s="2"/>
      <c r="E66" s="2"/>
      <c r="F66" s="2"/>
      <c r="G66" s="2"/>
      <c r="H66" s="2"/>
      <c r="I66" s="2"/>
    </row>
    <row r="67" spans="1:9" ht="26.25" customHeight="1" x14ac:dyDescent="0.4">
      <c r="A67" s="2"/>
      <c r="B67" s="2"/>
      <c r="C67" s="2"/>
      <c r="D67" s="2"/>
      <c r="E67" s="2"/>
      <c r="F67" s="2"/>
      <c r="G67" s="2"/>
      <c r="H67" s="2"/>
      <c r="I67" s="2"/>
    </row>
    <row r="68" spans="1:9" ht="26.25" customHeight="1" x14ac:dyDescent="0.4">
      <c r="A68" s="2"/>
      <c r="B68" s="2"/>
      <c r="C68" s="2"/>
      <c r="D68" s="2"/>
      <c r="E68" s="2"/>
      <c r="F68" s="2"/>
      <c r="G68" s="2"/>
      <c r="H68" s="2"/>
      <c r="I68" s="2"/>
    </row>
    <row r="69" spans="1:9" ht="26.25" customHeight="1" x14ac:dyDescent="0.4">
      <c r="A69" s="2"/>
      <c r="B69" s="2"/>
      <c r="C69" s="2"/>
      <c r="D69" s="2"/>
      <c r="E69" s="2"/>
      <c r="F69" s="2"/>
      <c r="G69" s="2"/>
      <c r="H69" s="2"/>
      <c r="I69" s="2"/>
    </row>
    <row r="70" spans="1:9" ht="26.25" customHeight="1" x14ac:dyDescent="0.4">
      <c r="A70" s="2"/>
      <c r="B70" s="2"/>
      <c r="C70" s="2"/>
      <c r="D70" s="2"/>
      <c r="E70" s="2"/>
      <c r="F70" s="2"/>
      <c r="G70" s="2"/>
      <c r="H70" s="2"/>
      <c r="I70" s="2"/>
    </row>
    <row r="71" spans="1:9" ht="26.25" customHeight="1" x14ac:dyDescent="0.4">
      <c r="A71" s="2"/>
      <c r="B71" s="2"/>
      <c r="C71" s="2"/>
      <c r="D71" s="2"/>
      <c r="E71" s="2"/>
      <c r="F71" s="2"/>
      <c r="G71" s="2"/>
      <c r="H71" s="2"/>
      <c r="I71" s="2"/>
    </row>
    <row r="72" spans="1:9" ht="26.25" customHeight="1" x14ac:dyDescent="0.4">
      <c r="A72" s="2"/>
      <c r="B72" s="2"/>
      <c r="C72" s="2"/>
      <c r="D72" s="2"/>
      <c r="E72" s="2"/>
      <c r="F72" s="2"/>
      <c r="G72" s="2"/>
      <c r="H72" s="2"/>
      <c r="I72" s="2"/>
    </row>
    <row r="73" spans="1:9" ht="26.25" customHeight="1" x14ac:dyDescent="0.4">
      <c r="A73" s="2"/>
      <c r="B73" s="2"/>
      <c r="C73" s="2"/>
      <c r="D73" s="2"/>
      <c r="E73" s="2"/>
      <c r="F73" s="2"/>
      <c r="G73" s="2"/>
      <c r="H73" s="2"/>
      <c r="I73" s="2"/>
    </row>
    <row r="74" spans="1:9" ht="26.25" customHeight="1" x14ac:dyDescent="0.4">
      <c r="A74" s="2"/>
      <c r="B74" s="2"/>
      <c r="C74" s="2"/>
      <c r="D74" s="2"/>
      <c r="E74" s="2"/>
      <c r="F74" s="2"/>
      <c r="G74" s="2"/>
      <c r="H74" s="2"/>
      <c r="I74" s="2"/>
    </row>
    <row r="75" spans="1:9" ht="26.25" customHeight="1" x14ac:dyDescent="0.4">
      <c r="A75" s="2"/>
      <c r="B75" s="2"/>
      <c r="C75" s="2"/>
      <c r="D75" s="2"/>
      <c r="E75" s="2"/>
      <c r="F75" s="2"/>
      <c r="G75" s="2"/>
      <c r="H75" s="2"/>
      <c r="I75" s="2"/>
    </row>
    <row r="76" spans="1:9" ht="26.25" customHeight="1" x14ac:dyDescent="0.4">
      <c r="A76" s="2"/>
      <c r="B76" s="2"/>
      <c r="C76" s="2"/>
      <c r="D76" s="2"/>
      <c r="E76" s="2"/>
      <c r="F76" s="2"/>
      <c r="G76" s="2"/>
      <c r="H76" s="2"/>
      <c r="I76" s="2"/>
    </row>
    <row r="77" spans="1:9" ht="26.25" customHeight="1" x14ac:dyDescent="0.4">
      <c r="A77" s="2"/>
      <c r="B77" s="2"/>
      <c r="C77" s="2"/>
      <c r="D77" s="2"/>
      <c r="E77" s="2"/>
      <c r="F77" s="2"/>
      <c r="G77" s="2"/>
      <c r="H77" s="2"/>
      <c r="I77" s="2"/>
    </row>
    <row r="78" spans="1:9" ht="26.25" customHeight="1" x14ac:dyDescent="0.4">
      <c r="A78" s="2"/>
      <c r="B78" s="2"/>
      <c r="C78" s="2"/>
      <c r="D78" s="2"/>
      <c r="E78" s="2"/>
      <c r="F78" s="2"/>
      <c r="G78" s="2"/>
      <c r="H78" s="2"/>
      <c r="I78" s="2"/>
    </row>
    <row r="79" spans="1:9" ht="26.25" customHeight="1" x14ac:dyDescent="0.4">
      <c r="A79" s="2"/>
      <c r="B79" s="2"/>
      <c r="C79" s="2"/>
      <c r="D79" s="2"/>
      <c r="E79" s="2"/>
      <c r="F79" s="2"/>
      <c r="G79" s="2"/>
      <c r="H79" s="2"/>
      <c r="I79" s="2"/>
    </row>
    <row r="80" spans="1:9" ht="26.25" customHeight="1" x14ac:dyDescent="0.4">
      <c r="A80" s="2"/>
      <c r="B80" s="2"/>
      <c r="C80" s="2"/>
      <c r="D80" s="2"/>
      <c r="E80" s="2"/>
      <c r="F80" s="2"/>
      <c r="G80" s="2"/>
      <c r="H80" s="2"/>
      <c r="I80" s="2"/>
    </row>
    <row r="81" spans="1:9" ht="26.25" customHeight="1" x14ac:dyDescent="0.4">
      <c r="A81" s="2"/>
      <c r="B81" s="2"/>
      <c r="C81" s="2"/>
      <c r="D81" s="2"/>
      <c r="E81" s="2"/>
      <c r="F81" s="2"/>
      <c r="G81" s="2"/>
      <c r="H81" s="2"/>
      <c r="I81" s="2"/>
    </row>
    <row r="82" spans="1:9" ht="26.25" customHeight="1" x14ac:dyDescent="0.4">
      <c r="A82" s="2"/>
      <c r="B82" s="2"/>
      <c r="C82" s="2"/>
      <c r="D82" s="2"/>
      <c r="E82" s="2"/>
      <c r="F82" s="2"/>
      <c r="G82" s="2"/>
      <c r="H82" s="2"/>
      <c r="I82" s="2"/>
    </row>
    <row r="83" spans="1:9" ht="26.25" customHeight="1" x14ac:dyDescent="0.4">
      <c r="A83" s="2"/>
      <c r="B83" s="2"/>
      <c r="C83" s="2"/>
      <c r="D83" s="2"/>
      <c r="E83" s="2"/>
      <c r="F83" s="2"/>
      <c r="G83" s="2"/>
      <c r="H83" s="2"/>
      <c r="I83" s="2"/>
    </row>
    <row r="84" spans="1:9" ht="26.25" customHeight="1" x14ac:dyDescent="0.4">
      <c r="A84" s="2"/>
      <c r="B84" s="2"/>
      <c r="C84" s="2"/>
      <c r="D84" s="2"/>
      <c r="E84" s="2"/>
      <c r="F84" s="2"/>
      <c r="G84" s="2"/>
      <c r="H84" s="2"/>
      <c r="I84" s="2"/>
    </row>
    <row r="85" spans="1:9" ht="26.25" customHeight="1" x14ac:dyDescent="0.4">
      <c r="A85" s="2"/>
      <c r="B85" s="2"/>
      <c r="C85" s="2"/>
      <c r="D85" s="2"/>
      <c r="E85" s="2"/>
      <c r="F85" s="2"/>
      <c r="G85" s="2"/>
      <c r="H85" s="2"/>
      <c r="I85" s="2"/>
    </row>
    <row r="86" spans="1:9" ht="26.25" customHeight="1" x14ac:dyDescent="0.4">
      <c r="A86" s="2"/>
      <c r="B86" s="2"/>
      <c r="C86" s="2"/>
      <c r="D86" s="2"/>
      <c r="E86" s="2"/>
      <c r="F86" s="2"/>
      <c r="G86" s="2"/>
      <c r="H86" s="2"/>
      <c r="I86" s="2"/>
    </row>
    <row r="87" spans="1:9" ht="26.25" customHeight="1" x14ac:dyDescent="0.4">
      <c r="A87" s="2"/>
      <c r="B87" s="2"/>
      <c r="C87" s="2"/>
      <c r="D87" s="2"/>
      <c r="E87" s="2"/>
      <c r="F87" s="2"/>
      <c r="G87" s="2"/>
      <c r="H87" s="2"/>
      <c r="I87" s="2"/>
    </row>
    <row r="88" spans="1:9" ht="26.25" customHeight="1" x14ac:dyDescent="0.4">
      <c r="A88" s="2"/>
      <c r="B88" s="2"/>
      <c r="C88" s="2"/>
      <c r="D88" s="2"/>
      <c r="E88" s="2"/>
      <c r="F88" s="2"/>
      <c r="G88" s="2"/>
      <c r="H88" s="2"/>
      <c r="I88" s="2"/>
    </row>
    <row r="89" spans="1:9" ht="26.25" customHeight="1" x14ac:dyDescent="0.4">
      <c r="A89" s="2"/>
      <c r="B89" s="2"/>
      <c r="C89" s="2"/>
      <c r="D89" s="2"/>
      <c r="E89" s="2"/>
      <c r="F89" s="2"/>
      <c r="G89" s="2"/>
      <c r="H89" s="2"/>
      <c r="I89" s="2"/>
    </row>
    <row r="90" spans="1:9" ht="26.25" customHeight="1" x14ac:dyDescent="0.4">
      <c r="A90" s="2"/>
      <c r="B90" s="2"/>
      <c r="C90" s="2"/>
      <c r="D90" s="2"/>
      <c r="E90" s="2"/>
      <c r="F90" s="2"/>
      <c r="G90" s="2"/>
      <c r="H90" s="2"/>
      <c r="I90" s="2"/>
    </row>
    <row r="91" spans="1:9" ht="26.25" customHeight="1" x14ac:dyDescent="0.4">
      <c r="A91" s="2"/>
      <c r="B91" s="2"/>
      <c r="C91" s="2"/>
      <c r="D91" s="2"/>
      <c r="E91" s="2"/>
      <c r="F91" s="2"/>
      <c r="G91" s="2"/>
      <c r="H91" s="2"/>
      <c r="I91" s="2"/>
    </row>
    <row r="92" spans="1:9" ht="26.25" customHeight="1" x14ac:dyDescent="0.4">
      <c r="A92" s="2"/>
      <c r="B92" s="2"/>
      <c r="C92" s="2"/>
      <c r="D92" s="2"/>
      <c r="E92" s="2"/>
      <c r="F92" s="2"/>
      <c r="G92" s="2"/>
      <c r="H92" s="2"/>
      <c r="I92" s="2"/>
    </row>
    <row r="93" spans="1:9" ht="26.25" customHeight="1" x14ac:dyDescent="0.4">
      <c r="A93" s="2"/>
      <c r="B93" s="2"/>
      <c r="C93" s="2"/>
      <c r="D93" s="2"/>
      <c r="E93" s="2"/>
      <c r="F93" s="2"/>
      <c r="G93" s="2"/>
      <c r="H93" s="2"/>
      <c r="I93" s="2"/>
    </row>
    <row r="94" spans="1:9" ht="26.25" customHeight="1" x14ac:dyDescent="0.4">
      <c r="A94" s="2"/>
      <c r="B94" s="2"/>
      <c r="C94" s="2"/>
      <c r="D94" s="2"/>
      <c r="E94" s="2"/>
      <c r="F94" s="2"/>
      <c r="G94" s="2"/>
      <c r="H94" s="2"/>
      <c r="I94" s="2"/>
    </row>
    <row r="95" spans="1:9" ht="26.25" customHeight="1" x14ac:dyDescent="0.4">
      <c r="A95" s="2"/>
      <c r="B95" s="2"/>
      <c r="C95" s="2"/>
      <c r="D95" s="2"/>
      <c r="E95" s="2"/>
      <c r="F95" s="2"/>
      <c r="G95" s="2"/>
      <c r="H95" s="2"/>
      <c r="I95" s="2"/>
    </row>
    <row r="96" spans="1:9" ht="26.25" customHeight="1" x14ac:dyDescent="0.4">
      <c r="A96" s="2"/>
      <c r="B96" s="2"/>
      <c r="C96" s="2"/>
      <c r="D96" s="2"/>
      <c r="E96" s="2"/>
      <c r="F96" s="2"/>
      <c r="G96" s="2"/>
      <c r="H96" s="2"/>
      <c r="I96" s="2"/>
    </row>
    <row r="97" spans="1:9" ht="26.25" customHeight="1" x14ac:dyDescent="0.4">
      <c r="A97" s="2"/>
      <c r="B97" s="2"/>
      <c r="C97" s="2"/>
      <c r="D97" s="2"/>
      <c r="E97" s="2"/>
      <c r="F97" s="2"/>
      <c r="G97" s="2"/>
      <c r="H97" s="2"/>
      <c r="I97" s="2"/>
    </row>
    <row r="98" spans="1:9" ht="26.25" customHeight="1" x14ac:dyDescent="0.4">
      <c r="A98" s="2"/>
      <c r="B98" s="2"/>
      <c r="C98" s="2"/>
      <c r="D98" s="2"/>
      <c r="E98" s="2"/>
      <c r="F98" s="2"/>
      <c r="G98" s="2"/>
      <c r="H98" s="2"/>
      <c r="I98" s="2"/>
    </row>
    <row r="99" spans="1:9" ht="26.25" customHeight="1" x14ac:dyDescent="0.4">
      <c r="A99" s="2"/>
      <c r="B99" s="2"/>
      <c r="C99" s="2"/>
      <c r="D99" s="2"/>
      <c r="E99" s="2"/>
      <c r="F99" s="2"/>
      <c r="G99" s="2"/>
      <c r="H99" s="2"/>
      <c r="I99" s="2"/>
    </row>
    <row r="100" spans="1:9" ht="26.25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6.25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6.25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6.25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6.25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6.25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6.25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6.25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6.25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6.25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6.25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6.25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6.25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6.25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6.25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6.25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6.25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6.25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6.25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6.25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6.25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6.25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6.25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6.25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6.25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6.25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6.25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6.25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6.25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6.25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6.25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6.25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6.25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6.25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6.25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6.25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6.25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6.25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6.25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6.25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6.25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6.25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6.25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6.25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6.25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6.25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6.25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6.25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6.25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6.25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6.25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6.25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6.25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6.25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6.25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6.25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6.25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6.25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6.25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6.25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6.25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6.2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6.2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6.25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6.25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6.25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6.25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6.25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6.25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6.25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6.25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6.25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6.25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6.25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6.25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6.25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6.25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6.25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6.25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6.25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6.25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6.25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6.25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6.25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6.25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6.25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6.25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6.25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6.25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6.25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6.25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6.25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6.25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6.25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6.25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6.25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6.25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6.25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6.25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6.25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6.25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6.25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6.25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6.25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6.25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6.25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6.25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6.25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6.25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6.25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6.25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6.25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6.25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6.25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6.25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6.25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6.25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6.25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6.25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6.25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6.25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6.25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6.25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6.25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6.25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6.25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6.25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6.25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6.25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6.25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6.25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6.25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6.25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6.25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6.25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6.25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6.25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6.25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6.25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6.25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6.25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6.25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6.2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6.2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6.25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6.25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6.25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6.25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6.25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6.25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6.25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6.25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6.25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6.25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6.25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6.25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6.25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6.25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6.25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6.25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6.25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6.25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6.25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6.25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6.25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6.25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6.25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6.25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6.25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6.25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6.25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6.25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6.25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6.25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6.25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6.25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6.25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6.25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6.25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6.25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6.25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6.25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6.25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6.25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6.25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6.25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6.25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6.25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6.25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6.25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6.25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6.25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6.25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6.25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6.25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6.25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6.25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6.25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6.25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6.25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6.25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6.25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6.25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6.25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6.25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6.25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6.25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6.25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6.25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6.25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6.25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6.25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6.25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6.25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6.25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6.25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6.25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6.25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6.25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6.25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6.25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6.25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6.25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6.2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6.2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6.25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6.25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6.25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6.25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6.25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6.25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6.25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6.25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6.25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6.25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6.25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6.25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6.25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6.25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6.2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6.2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6.2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6.2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6.2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6.2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6.2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6.2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6.2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6.2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6.2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6.2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6.2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6.2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6.2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6.2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6.2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6.2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6.2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6.2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6.2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6.2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6.2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6.2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6.2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6.2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6.2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6.2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6.2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6.2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6.2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6.2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6.2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6.2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6.2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6.2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6.2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6.2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6.2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6.2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6.2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6.2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6.2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6.2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6.2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6.2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6.2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6.2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6.2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6.2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6.2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6.2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6.2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6.2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6.2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6.2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6.2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6.2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6.2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6.2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6.2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6.2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6.2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6.2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6.2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6.2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6.2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6.2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6.2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6.2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6.2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6.2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6.2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6.2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6.2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6.2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6.2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6.2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6.2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6.2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6.2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6.2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6.2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6.2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6.2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6.2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6.2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6.2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6.2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6.2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6.2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6.2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6.2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6.2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6.2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6.2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6.2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6.2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6.2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6.2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6.2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6.2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6.2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6.2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6.2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6.2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6.2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6.2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6.2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6.2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6.2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6.2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6.2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6.2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6.2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6.2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6.2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6.2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6.2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6.2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6.2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6.2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6.2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6.2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6.2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6.2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6.2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6.2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6.2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6.2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6.2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6.2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6.2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6.2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6.2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6.2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6.2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6.2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6.2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6.2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6.2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6.2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6.2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6.2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6.2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6.2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6.2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6.2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6.2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6.2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6.2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6.2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6.2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6.2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6.2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6.2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6.2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6.2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6.2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6.2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6.2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6.2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6.2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6.2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6.2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6.2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6.2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6.2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6.2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6.2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6.2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6.2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6.2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6.2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6.2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6.2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6.2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6.2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6.2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6.2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6.2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6.2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6.2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6.2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6.2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6.2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6.2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6.2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6.2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6.2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6.2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6.2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6.2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6.2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6.2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6.2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6.2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6.2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6.2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6.2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6.2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6.2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6.2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6.2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6.2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6.2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6.2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6.2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6.2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6.2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6.2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6.2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6.2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6.2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6.2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6.2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6.2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6.2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6.2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6.2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6.2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6.2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6.2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6.2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6.2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6.2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6.2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6.2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6.2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6.2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6.2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6.2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6.2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6.2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6.2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6.2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6.2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6.2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6.2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6.2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6.2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6.2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6.2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6.2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6.2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6.2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6.2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6.2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6.2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6.2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6.2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6.2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6.2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6.2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6.2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6.2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6.2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6.2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6.2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6.2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6.2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6.2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6.2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6.2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6.2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6.2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6.2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6.2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6.2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6.2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6.2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6.2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6.2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6.2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6.2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6.2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6.2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6.2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6.2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6.2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6.2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6.2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6.2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6.2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6.2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6.2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6.2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6.2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6.2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6.2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6.2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6.2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6.2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6.2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6.2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6.2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6.2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6.2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6.2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6.2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6.2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6.2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6.2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6.2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6.2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6.2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6.2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6.2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6.2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6.2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6.2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6.2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6.2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6.2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6.2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6.2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6.2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6.2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6.2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6.2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6.2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6.2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6.2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6.2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6.2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6.2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6.2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6.2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6.2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6.2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6.2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6.2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6.2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6.2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6.2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6.2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6.2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6.2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6.2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6.2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6.2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6.2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6.2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6.2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6.2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6.2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6.2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6.2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6.2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6.2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6.2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6.2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6.2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6.2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6.2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6.2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6.2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6.2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6.2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6.2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6.2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6.2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6.2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6.2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6.2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6.2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6.2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6.2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6.2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6.2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6.2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6.2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6.2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6.2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6.2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6.2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6.2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6.2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6.2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6.2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6.2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6.2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6.2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6.2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6.2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6.2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6.2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6.2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6.2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6.2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6.2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6.2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6.25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6.25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6.25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6.25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6.25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6.25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6.25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6.25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6.25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6.25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6.25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6.25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6.25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6.25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6.25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6.25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6.25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6.25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6.25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6.25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6.25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6.25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6.25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6.25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6.25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6.25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6.25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6.25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6.25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6.25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6.25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6.25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6.25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6.25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6.25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6.25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6.25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6.25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6.25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6.25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6.25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6.25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6.25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6.25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6.25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6.25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6.25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6.25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6.25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6.25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6.25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6.25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6.25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6.25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26.25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26.25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26.25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26.25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26.25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26.25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26.25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26.25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26.25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26.25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26.25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26.25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26.25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26.25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26.25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26.25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26.25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26.25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26.25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26.25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26.25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26.25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26.25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26.25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26.2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26.2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26.25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26.25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26.25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26.25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26.25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26.25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26.25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26.25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26.25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26.25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26.25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26.25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26.25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26.25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26.25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26.25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26.25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26.25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26.25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26.25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26.25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26.25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26.25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26.25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26.25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26.25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26.25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26.25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26.25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26.25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26.25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26.25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26.25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26.25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26.25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26.25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26.25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26.25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26.25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26.25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26.25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26.25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26.25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26.25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26.25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26.25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26.25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26.25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26.25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26.25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26.25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26.25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26.25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26.25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26.25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26.25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26.25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26.25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26.25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26.25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26.25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26.25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26.25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26.25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26.25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26.25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26.25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26.25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26.25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26.25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26.25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26.25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26.25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26.25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26.25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26.25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26.25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26.25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26.25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26.25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26.25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26.25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26.25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26.25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26.25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26.25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26.25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26.25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26.25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26.25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26.25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26.25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26.25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26.25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26.25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26.25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26.25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26.25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26.25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26.25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26.25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26.25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26.25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26.25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26.25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26.25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26.25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26.25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26.25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26.25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26.25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26.25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26.25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26.25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26.25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26.25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26.25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26.25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26.25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26.25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26.25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26.25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26.25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26.25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26.25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26.25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26.25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26.25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26.25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26.25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26.25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26.25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26.25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26.25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26.25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26.25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26.25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26.25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26.25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26.25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26.25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26.25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26.25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26.25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26.25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26.25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26.25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26.25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26.25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26.25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26.25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26.25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26.25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26.25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26.25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26.25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26.25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26.25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26.25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26.25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26.25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26.25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26.25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26.25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26.25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26.25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26.25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26.25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26.25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26.25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26.25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26.25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26.25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26.25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26.25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26.25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26.25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26.25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26.25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26.25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26.25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26.25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26.25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26.25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26.25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26.25" customHeight="1" x14ac:dyDescent="0.4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26.25" customHeight="1" x14ac:dyDescent="0.4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26.25" customHeight="1" x14ac:dyDescent="0.4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26.25" customHeight="1" x14ac:dyDescent="0.4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26.25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2"/>
    </row>
  </sheetData>
  <mergeCells count="2">
    <mergeCell ref="B1:G1"/>
    <mergeCell ref="J1:P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e-tron comparison</vt:lpstr>
      <vt:lpstr>Charging curve (2)</vt:lpstr>
      <vt:lpstr>Charging curve</vt:lpstr>
      <vt:lpstr>Range</vt:lpstr>
      <vt:lpstr>Range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2021-06-21T19:48:26Z</dcterms:modified>
</cp:coreProperties>
</file>