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4B67A45A-0A7D-4F3C-A0F6-C6D33A51297B}" xr6:coauthVersionLast="45" xr6:coauthVersionMax="45" xr10:uidLastSave="{00000000-0000-0000-0000-000000000000}"/>
  <bookViews>
    <workbookView xWindow="-28920" yWindow="-120" windowWidth="29040" windowHeight="17640" activeTab="1" xr2:uid="{00000000-000D-0000-FFFF-FFFF00000000}"/>
  </bookViews>
  <sheets>
    <sheet name="e-tron comparison" sheetId="1" r:id="rId1"/>
    <sheet name="Charging curve (2)" sheetId="5" r:id="rId2"/>
    <sheet name="Charging curve" sheetId="2" r:id="rId3"/>
    <sheet name="Range" sheetId="3" r:id="rId4"/>
    <sheet name="Range table" sheetId="4" r:id="rId5"/>
  </sheets>
  <calcPr calcId="191029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3" i="5"/>
  <c r="I83" i="5"/>
  <c r="F83" i="5"/>
  <c r="C83" i="5"/>
  <c r="I82" i="5"/>
  <c r="F82" i="5"/>
  <c r="C82" i="5"/>
  <c r="I81" i="5"/>
  <c r="F81" i="5"/>
  <c r="C81" i="5"/>
  <c r="I80" i="5"/>
  <c r="F80" i="5"/>
  <c r="C80" i="5"/>
  <c r="I79" i="5"/>
  <c r="F79" i="5"/>
  <c r="C79" i="5"/>
  <c r="I78" i="5"/>
  <c r="F78" i="5"/>
  <c r="C78" i="5"/>
  <c r="I77" i="5"/>
  <c r="F77" i="5"/>
  <c r="C77" i="5"/>
  <c r="I76" i="5"/>
  <c r="F76" i="5"/>
  <c r="C76" i="5"/>
  <c r="I75" i="5"/>
  <c r="F75" i="5"/>
  <c r="C75" i="5"/>
  <c r="I74" i="5"/>
  <c r="F74" i="5"/>
  <c r="C74" i="5"/>
  <c r="I73" i="5"/>
  <c r="F73" i="5"/>
  <c r="C73" i="5"/>
  <c r="I72" i="5"/>
  <c r="F72" i="5"/>
  <c r="C72" i="5"/>
  <c r="I71" i="5"/>
  <c r="F71" i="5"/>
  <c r="C71" i="5"/>
  <c r="I70" i="5"/>
  <c r="F70" i="5"/>
  <c r="C70" i="5"/>
  <c r="I69" i="5"/>
  <c r="F69" i="5"/>
  <c r="C69" i="5"/>
  <c r="I68" i="5"/>
  <c r="F68" i="5"/>
  <c r="C68" i="5"/>
  <c r="I67" i="5"/>
  <c r="F67" i="5"/>
  <c r="C67" i="5"/>
  <c r="I66" i="5"/>
  <c r="F66" i="5"/>
  <c r="C66" i="5"/>
  <c r="I65" i="5"/>
  <c r="F65" i="5"/>
  <c r="C65" i="5"/>
  <c r="I64" i="5"/>
  <c r="F64" i="5"/>
  <c r="C64" i="5"/>
  <c r="I63" i="5"/>
  <c r="F63" i="5"/>
  <c r="C63" i="5"/>
  <c r="I62" i="5"/>
  <c r="F62" i="5"/>
  <c r="C62" i="5"/>
  <c r="I61" i="5"/>
  <c r="F61" i="5"/>
  <c r="C61" i="5"/>
  <c r="I60" i="5"/>
  <c r="F60" i="5"/>
  <c r="C60" i="5"/>
  <c r="I59" i="5"/>
  <c r="F59" i="5"/>
  <c r="C59" i="5"/>
  <c r="I58" i="5"/>
  <c r="F58" i="5"/>
  <c r="C58" i="5"/>
  <c r="I57" i="5"/>
  <c r="F57" i="5"/>
  <c r="C57" i="5"/>
  <c r="I56" i="5"/>
  <c r="F56" i="5"/>
  <c r="C56" i="5"/>
  <c r="I55" i="5"/>
  <c r="F55" i="5"/>
  <c r="C55" i="5"/>
  <c r="I54" i="5"/>
  <c r="F54" i="5"/>
  <c r="C54" i="5"/>
  <c r="I53" i="5"/>
  <c r="F53" i="5"/>
  <c r="C53" i="5"/>
  <c r="I52" i="5"/>
  <c r="F52" i="5"/>
  <c r="C52" i="5"/>
  <c r="I51" i="5"/>
  <c r="F51" i="5"/>
  <c r="C51" i="5"/>
  <c r="I50" i="5"/>
  <c r="F50" i="5"/>
  <c r="C50" i="5"/>
  <c r="I49" i="5"/>
  <c r="F49" i="5"/>
  <c r="C49" i="5"/>
  <c r="I48" i="5"/>
  <c r="F48" i="5"/>
  <c r="C48" i="5"/>
  <c r="I47" i="5"/>
  <c r="F47" i="5"/>
  <c r="C47" i="5"/>
  <c r="I46" i="5"/>
  <c r="F46" i="5"/>
  <c r="C46" i="5"/>
  <c r="I45" i="5"/>
  <c r="F45" i="5"/>
  <c r="C45" i="5"/>
  <c r="I44" i="5"/>
  <c r="F44" i="5"/>
  <c r="C44" i="5"/>
  <c r="I43" i="5"/>
  <c r="F43" i="5"/>
  <c r="C43" i="5"/>
  <c r="I42" i="5"/>
  <c r="F42" i="5"/>
  <c r="C42" i="5"/>
  <c r="I41" i="5"/>
  <c r="F41" i="5"/>
  <c r="C41" i="5"/>
  <c r="I40" i="5"/>
  <c r="F40" i="5"/>
  <c r="C40" i="5"/>
  <c r="I39" i="5"/>
  <c r="F39" i="5"/>
  <c r="C39" i="5"/>
  <c r="I38" i="5"/>
  <c r="F38" i="5"/>
  <c r="C38" i="5"/>
  <c r="I37" i="5"/>
  <c r="F37" i="5"/>
  <c r="C37" i="5"/>
  <c r="I36" i="5"/>
  <c r="F36" i="5"/>
  <c r="C36" i="5"/>
  <c r="I35" i="5"/>
  <c r="F35" i="5"/>
  <c r="C35" i="5"/>
  <c r="I34" i="5"/>
  <c r="F34" i="5"/>
  <c r="C34" i="5"/>
  <c r="I33" i="5"/>
  <c r="F33" i="5"/>
  <c r="C33" i="5"/>
  <c r="I32" i="5"/>
  <c r="F32" i="5"/>
  <c r="C32" i="5"/>
  <c r="I31" i="5"/>
  <c r="F31" i="5"/>
  <c r="C31" i="5"/>
  <c r="I30" i="5"/>
  <c r="F30" i="5"/>
  <c r="C30" i="5"/>
  <c r="I29" i="5"/>
  <c r="F29" i="5"/>
  <c r="C29" i="5"/>
  <c r="I28" i="5"/>
  <c r="F28" i="5"/>
  <c r="C28" i="5"/>
  <c r="I27" i="5"/>
  <c r="F27" i="5"/>
  <c r="C27" i="5"/>
  <c r="I26" i="5"/>
  <c r="F26" i="5"/>
  <c r="C26" i="5"/>
  <c r="I25" i="5"/>
  <c r="F25" i="5"/>
  <c r="C25" i="5"/>
  <c r="I24" i="5"/>
  <c r="F24" i="5"/>
  <c r="C24" i="5"/>
  <c r="I23" i="5"/>
  <c r="F23" i="5"/>
  <c r="C23" i="5"/>
  <c r="I22" i="5"/>
  <c r="F22" i="5"/>
  <c r="C22" i="5"/>
  <c r="I21" i="5"/>
  <c r="F21" i="5"/>
  <c r="C21" i="5"/>
  <c r="I20" i="5"/>
  <c r="F20" i="5"/>
  <c r="C20" i="5"/>
  <c r="I19" i="5"/>
  <c r="F19" i="5"/>
  <c r="C19" i="5"/>
  <c r="I18" i="5"/>
  <c r="F18" i="5"/>
  <c r="C18" i="5"/>
  <c r="I17" i="5"/>
  <c r="F17" i="5"/>
  <c r="C17" i="5"/>
  <c r="I16" i="5"/>
  <c r="F16" i="5"/>
  <c r="C16" i="5"/>
  <c r="I15" i="5"/>
  <c r="F15" i="5"/>
  <c r="C15" i="5"/>
  <c r="I14" i="5"/>
  <c r="F14" i="5"/>
  <c r="C14" i="5"/>
  <c r="I13" i="5"/>
  <c r="F13" i="5"/>
  <c r="C13" i="5"/>
  <c r="I12" i="5"/>
  <c r="F12" i="5"/>
  <c r="C12" i="5"/>
  <c r="I11" i="5"/>
  <c r="F11" i="5"/>
  <c r="C11" i="5"/>
  <c r="I10" i="5"/>
  <c r="F10" i="5"/>
  <c r="C10" i="5"/>
  <c r="I9" i="5"/>
  <c r="F9" i="5"/>
  <c r="C9" i="5"/>
  <c r="I8" i="5"/>
  <c r="F8" i="5"/>
  <c r="C8" i="5"/>
  <c r="I7" i="5"/>
  <c r="F7" i="5"/>
  <c r="C7" i="5"/>
  <c r="I6" i="5"/>
  <c r="F6" i="5"/>
  <c r="C6" i="5"/>
  <c r="I5" i="5"/>
  <c r="F5" i="5"/>
  <c r="C5" i="5"/>
  <c r="I4" i="5"/>
  <c r="F4" i="5"/>
  <c r="C4" i="5"/>
  <c r="I3" i="5"/>
  <c r="F3" i="5"/>
  <c r="C3" i="5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3" i="2"/>
  <c r="V39" i="3"/>
  <c r="U39" i="3"/>
  <c r="S39" i="3"/>
  <c r="R39" i="3"/>
  <c r="P39" i="3"/>
  <c r="O39" i="3"/>
  <c r="M39" i="3"/>
  <c r="L39" i="3"/>
  <c r="J39" i="3"/>
  <c r="I39" i="3"/>
  <c r="V38" i="3"/>
  <c r="U38" i="3"/>
  <c r="S38" i="3"/>
  <c r="R38" i="3"/>
  <c r="P38" i="3"/>
  <c r="O38" i="3"/>
  <c r="M38" i="3"/>
  <c r="L38" i="3"/>
  <c r="J38" i="3"/>
  <c r="I38" i="3"/>
  <c r="V37" i="3"/>
  <c r="U37" i="3"/>
  <c r="S37" i="3"/>
  <c r="R37" i="3"/>
  <c r="P37" i="3"/>
  <c r="O37" i="3"/>
  <c r="M37" i="3"/>
  <c r="L37" i="3"/>
  <c r="J37" i="3"/>
  <c r="I37" i="3"/>
  <c r="D37" i="3"/>
  <c r="C37" i="3"/>
  <c r="V36" i="3"/>
  <c r="U36" i="3"/>
  <c r="S36" i="3"/>
  <c r="R36" i="3"/>
  <c r="P36" i="3"/>
  <c r="O36" i="3"/>
  <c r="M36" i="3"/>
  <c r="L36" i="3"/>
  <c r="J36" i="3"/>
  <c r="I36" i="3"/>
  <c r="D36" i="3"/>
  <c r="C36" i="3"/>
  <c r="V35" i="3"/>
  <c r="U35" i="3"/>
  <c r="S35" i="3"/>
  <c r="R35" i="3"/>
  <c r="P35" i="3"/>
  <c r="O35" i="3"/>
  <c r="M35" i="3"/>
  <c r="L35" i="3"/>
  <c r="J35" i="3"/>
  <c r="I35" i="3"/>
  <c r="D35" i="3"/>
  <c r="C35" i="3"/>
  <c r="V34" i="3"/>
  <c r="U34" i="3"/>
  <c r="S34" i="3"/>
  <c r="R34" i="3"/>
  <c r="P34" i="3"/>
  <c r="O34" i="3"/>
  <c r="M34" i="3"/>
  <c r="L34" i="3"/>
  <c r="J34" i="3"/>
  <c r="I34" i="3"/>
  <c r="G34" i="3"/>
  <c r="F34" i="3"/>
  <c r="D34" i="3"/>
  <c r="C34" i="3"/>
  <c r="V33" i="3"/>
  <c r="U33" i="3"/>
  <c r="S33" i="3"/>
  <c r="R33" i="3"/>
  <c r="P33" i="3"/>
  <c r="O33" i="3"/>
  <c r="M33" i="3"/>
  <c r="L33" i="3"/>
  <c r="J33" i="3"/>
  <c r="I33" i="3"/>
  <c r="G33" i="3"/>
  <c r="F33" i="3"/>
  <c r="D33" i="3"/>
  <c r="C33" i="3"/>
  <c r="V32" i="3"/>
  <c r="U32" i="3"/>
  <c r="S32" i="3"/>
  <c r="R32" i="3"/>
  <c r="P32" i="3"/>
  <c r="O32" i="3"/>
  <c r="M32" i="3"/>
  <c r="L32" i="3"/>
  <c r="J32" i="3"/>
  <c r="I32" i="3"/>
  <c r="G32" i="3"/>
  <c r="F32" i="3"/>
  <c r="D32" i="3"/>
  <c r="C32" i="3"/>
  <c r="V31" i="3"/>
  <c r="U31" i="3"/>
  <c r="S31" i="3"/>
  <c r="R31" i="3"/>
  <c r="P31" i="3"/>
  <c r="O31" i="3"/>
  <c r="M31" i="3"/>
  <c r="L31" i="3"/>
  <c r="J31" i="3"/>
  <c r="I31" i="3"/>
  <c r="G31" i="3"/>
  <c r="F31" i="3"/>
  <c r="D31" i="3"/>
  <c r="C31" i="3"/>
  <c r="V30" i="3"/>
  <c r="U30" i="3"/>
  <c r="S30" i="3"/>
  <c r="R30" i="3"/>
  <c r="P30" i="3"/>
  <c r="O30" i="3"/>
  <c r="M30" i="3"/>
  <c r="L30" i="3"/>
  <c r="J30" i="3"/>
  <c r="I30" i="3"/>
  <c r="G30" i="3"/>
  <c r="F30" i="3"/>
  <c r="D30" i="3"/>
  <c r="C30" i="3"/>
  <c r="Y29" i="3"/>
  <c r="X29" i="3"/>
  <c r="V29" i="3"/>
  <c r="U29" i="3"/>
  <c r="S29" i="3"/>
  <c r="R29" i="3"/>
  <c r="P29" i="3"/>
  <c r="O29" i="3"/>
  <c r="M29" i="3"/>
  <c r="L29" i="3"/>
  <c r="J29" i="3"/>
  <c r="I29" i="3"/>
  <c r="G29" i="3"/>
  <c r="F29" i="3"/>
  <c r="D29" i="3"/>
  <c r="C29" i="3"/>
  <c r="Y28" i="3"/>
  <c r="X28" i="3"/>
  <c r="V28" i="3"/>
  <c r="U28" i="3"/>
  <c r="S28" i="3"/>
  <c r="R28" i="3"/>
  <c r="P28" i="3"/>
  <c r="O28" i="3"/>
  <c r="M28" i="3"/>
  <c r="L28" i="3"/>
  <c r="J28" i="3"/>
  <c r="I28" i="3"/>
  <c r="G28" i="3"/>
  <c r="F28" i="3"/>
  <c r="D28" i="3"/>
  <c r="C28" i="3"/>
  <c r="Y27" i="3"/>
  <c r="X27" i="3"/>
  <c r="V27" i="3"/>
  <c r="U27" i="3"/>
  <c r="S27" i="3"/>
  <c r="R27" i="3"/>
  <c r="P27" i="3"/>
  <c r="O27" i="3"/>
  <c r="M27" i="3"/>
  <c r="L27" i="3"/>
  <c r="J27" i="3"/>
  <c r="I27" i="3"/>
  <c r="G27" i="3"/>
  <c r="F27" i="3"/>
  <c r="D27" i="3"/>
  <c r="C27" i="3"/>
  <c r="Y26" i="3"/>
  <c r="X26" i="3"/>
  <c r="V26" i="3"/>
  <c r="U26" i="3"/>
  <c r="S26" i="3"/>
  <c r="R26" i="3"/>
  <c r="P26" i="3"/>
  <c r="O26" i="3"/>
  <c r="M26" i="3"/>
  <c r="L26" i="3"/>
  <c r="J26" i="3"/>
  <c r="I26" i="3"/>
  <c r="G26" i="3"/>
  <c r="F26" i="3"/>
  <c r="D26" i="3"/>
  <c r="C26" i="3"/>
  <c r="Y25" i="3"/>
  <c r="X25" i="3"/>
  <c r="V25" i="3"/>
  <c r="U25" i="3"/>
  <c r="S25" i="3"/>
  <c r="R25" i="3"/>
  <c r="P25" i="3"/>
  <c r="O25" i="3"/>
  <c r="M25" i="3"/>
  <c r="L25" i="3"/>
  <c r="J25" i="3"/>
  <c r="I25" i="3"/>
  <c r="G25" i="3"/>
  <c r="F25" i="3"/>
  <c r="D25" i="3"/>
  <c r="C25" i="3"/>
  <c r="Y24" i="3"/>
  <c r="X24" i="3"/>
  <c r="V24" i="3"/>
  <c r="U24" i="3"/>
  <c r="S24" i="3"/>
  <c r="R24" i="3"/>
  <c r="P24" i="3"/>
  <c r="O24" i="3"/>
  <c r="M24" i="3"/>
  <c r="L24" i="3"/>
  <c r="J24" i="3"/>
  <c r="I24" i="3"/>
  <c r="G24" i="3"/>
  <c r="F24" i="3"/>
  <c r="D24" i="3"/>
  <c r="C24" i="3"/>
  <c r="Y23" i="3"/>
  <c r="X23" i="3"/>
  <c r="V23" i="3"/>
  <c r="U23" i="3"/>
  <c r="S23" i="3"/>
  <c r="R23" i="3"/>
  <c r="P23" i="3"/>
  <c r="O23" i="3"/>
  <c r="M23" i="3"/>
  <c r="L23" i="3"/>
  <c r="J23" i="3"/>
  <c r="I23" i="3"/>
  <c r="G23" i="3"/>
  <c r="F23" i="3"/>
  <c r="D23" i="3"/>
  <c r="C23" i="3"/>
  <c r="Y22" i="3"/>
  <c r="X22" i="3"/>
  <c r="V22" i="3"/>
  <c r="U22" i="3"/>
  <c r="S22" i="3"/>
  <c r="R22" i="3"/>
  <c r="P22" i="3"/>
  <c r="O22" i="3"/>
  <c r="M22" i="3"/>
  <c r="L22" i="3"/>
  <c r="J22" i="3"/>
  <c r="I22" i="3"/>
  <c r="G22" i="3"/>
  <c r="F22" i="3"/>
  <c r="D22" i="3"/>
  <c r="C22" i="3"/>
  <c r="Y21" i="3"/>
  <c r="X21" i="3"/>
  <c r="V21" i="3"/>
  <c r="U21" i="3"/>
  <c r="S21" i="3"/>
  <c r="R21" i="3"/>
  <c r="P21" i="3"/>
  <c r="O21" i="3"/>
  <c r="M21" i="3"/>
  <c r="L21" i="3"/>
  <c r="J21" i="3"/>
  <c r="I21" i="3"/>
  <c r="G21" i="3"/>
  <c r="F21" i="3"/>
  <c r="D21" i="3"/>
  <c r="C21" i="3"/>
  <c r="Y20" i="3"/>
  <c r="X20" i="3"/>
  <c r="V20" i="3"/>
  <c r="U20" i="3"/>
  <c r="S20" i="3"/>
  <c r="R20" i="3"/>
  <c r="P20" i="3"/>
  <c r="O20" i="3"/>
  <c r="M20" i="3"/>
  <c r="L20" i="3"/>
  <c r="J20" i="3"/>
  <c r="I20" i="3"/>
  <c r="G20" i="3"/>
  <c r="F20" i="3"/>
  <c r="D20" i="3"/>
  <c r="C20" i="3"/>
  <c r="Y19" i="3"/>
  <c r="X19" i="3"/>
  <c r="V19" i="3"/>
  <c r="U19" i="3"/>
  <c r="S19" i="3"/>
  <c r="R19" i="3"/>
  <c r="P19" i="3"/>
  <c r="O19" i="3"/>
  <c r="M19" i="3"/>
  <c r="L19" i="3"/>
  <c r="J19" i="3"/>
  <c r="I19" i="3"/>
  <c r="G19" i="3"/>
  <c r="F19" i="3"/>
  <c r="D19" i="3"/>
  <c r="C19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Y17" i="3"/>
  <c r="X17" i="3"/>
  <c r="V17" i="3"/>
  <c r="U17" i="3"/>
  <c r="S17" i="3"/>
  <c r="R17" i="3"/>
  <c r="P17" i="3"/>
  <c r="O17" i="3"/>
  <c r="M17" i="3"/>
  <c r="L17" i="3"/>
  <c r="J17" i="3"/>
  <c r="I17" i="3"/>
  <c r="G17" i="3"/>
  <c r="F17" i="3"/>
  <c r="D17" i="3"/>
  <c r="C17" i="3"/>
  <c r="Y16" i="3"/>
  <c r="X16" i="3"/>
  <c r="V16" i="3"/>
  <c r="U16" i="3"/>
  <c r="S16" i="3"/>
  <c r="R16" i="3"/>
  <c r="P16" i="3"/>
  <c r="O16" i="3"/>
  <c r="M16" i="3"/>
  <c r="L16" i="3"/>
  <c r="J16" i="3"/>
  <c r="I16" i="3"/>
  <c r="G16" i="3"/>
  <c r="F16" i="3"/>
  <c r="D16" i="3"/>
  <c r="C16" i="3"/>
  <c r="Y15" i="3"/>
  <c r="X15" i="3"/>
  <c r="V15" i="3"/>
  <c r="U15" i="3"/>
  <c r="S15" i="3"/>
  <c r="R15" i="3"/>
  <c r="P15" i="3"/>
  <c r="O15" i="3"/>
  <c r="M15" i="3"/>
  <c r="L15" i="3"/>
  <c r="J15" i="3"/>
  <c r="I15" i="3"/>
  <c r="G15" i="3"/>
  <c r="F15" i="3"/>
  <c r="D15" i="3"/>
  <c r="C15" i="3"/>
  <c r="Y14" i="3"/>
  <c r="X14" i="3"/>
  <c r="V14" i="3"/>
  <c r="U14" i="3"/>
  <c r="S14" i="3"/>
  <c r="R14" i="3"/>
  <c r="P14" i="3"/>
  <c r="O14" i="3"/>
  <c r="M14" i="3"/>
  <c r="L14" i="3"/>
  <c r="J14" i="3"/>
  <c r="I14" i="3"/>
  <c r="G14" i="3"/>
  <c r="F14" i="3"/>
  <c r="D14" i="3"/>
  <c r="C14" i="3"/>
  <c r="Y13" i="3"/>
  <c r="X13" i="3"/>
  <c r="V13" i="3"/>
  <c r="U13" i="3"/>
  <c r="S13" i="3"/>
  <c r="R13" i="3"/>
  <c r="P13" i="3"/>
  <c r="O13" i="3"/>
  <c r="M13" i="3"/>
  <c r="L13" i="3"/>
  <c r="J13" i="3"/>
  <c r="I13" i="3"/>
  <c r="G13" i="3"/>
  <c r="F13" i="3"/>
  <c r="D13" i="3"/>
  <c r="C13" i="3"/>
  <c r="Y12" i="3"/>
  <c r="X12" i="3"/>
  <c r="V12" i="3"/>
  <c r="U12" i="3"/>
  <c r="S12" i="3"/>
  <c r="R12" i="3"/>
  <c r="P12" i="3"/>
  <c r="O12" i="3"/>
  <c r="M12" i="3"/>
  <c r="L12" i="3"/>
  <c r="J12" i="3"/>
  <c r="I12" i="3"/>
  <c r="G12" i="3"/>
  <c r="F12" i="3"/>
  <c r="D12" i="3"/>
  <c r="C12" i="3"/>
  <c r="Y11" i="3"/>
  <c r="X11" i="3"/>
  <c r="V11" i="3"/>
  <c r="U11" i="3"/>
  <c r="S11" i="3"/>
  <c r="R11" i="3"/>
  <c r="P11" i="3"/>
  <c r="O11" i="3"/>
  <c r="M11" i="3"/>
  <c r="L11" i="3"/>
  <c r="J11" i="3"/>
  <c r="I11" i="3"/>
  <c r="G11" i="3"/>
  <c r="F11" i="3"/>
  <c r="D11" i="3"/>
  <c r="C11" i="3"/>
  <c r="Y10" i="3"/>
  <c r="X10" i="3"/>
  <c r="V10" i="3"/>
  <c r="U10" i="3"/>
  <c r="S10" i="3"/>
  <c r="R10" i="3"/>
  <c r="P10" i="3"/>
  <c r="O10" i="3"/>
  <c r="M10" i="3"/>
  <c r="L10" i="3"/>
  <c r="J10" i="3"/>
  <c r="I10" i="3"/>
  <c r="G10" i="3"/>
  <c r="F10" i="3"/>
  <c r="D10" i="3"/>
  <c r="C10" i="3"/>
  <c r="Y9" i="3"/>
  <c r="X9" i="3"/>
  <c r="V9" i="3"/>
  <c r="U9" i="3"/>
  <c r="S9" i="3"/>
  <c r="R9" i="3"/>
  <c r="P9" i="3"/>
  <c r="O9" i="3"/>
  <c r="M9" i="3"/>
  <c r="L9" i="3"/>
  <c r="J9" i="3"/>
  <c r="I9" i="3"/>
  <c r="G9" i="3"/>
  <c r="F9" i="3"/>
  <c r="D9" i="3"/>
  <c r="C9" i="3"/>
  <c r="Y8" i="3"/>
  <c r="X8" i="3"/>
  <c r="V8" i="3"/>
  <c r="U8" i="3"/>
  <c r="S8" i="3"/>
  <c r="R8" i="3"/>
  <c r="P8" i="3"/>
  <c r="O8" i="3"/>
  <c r="M8" i="3"/>
  <c r="L8" i="3"/>
  <c r="J8" i="3"/>
  <c r="I8" i="3"/>
  <c r="G8" i="3"/>
  <c r="F8" i="3"/>
  <c r="D8" i="3"/>
  <c r="C8" i="3"/>
  <c r="Y7" i="3"/>
  <c r="X7" i="3"/>
  <c r="V7" i="3"/>
  <c r="U7" i="3"/>
  <c r="S7" i="3"/>
  <c r="R7" i="3"/>
  <c r="P7" i="3"/>
  <c r="O7" i="3"/>
  <c r="M7" i="3"/>
  <c r="L7" i="3"/>
  <c r="J7" i="3"/>
  <c r="I7" i="3"/>
  <c r="G7" i="3"/>
  <c r="F7" i="3"/>
  <c r="D7" i="3"/>
  <c r="C7" i="3"/>
  <c r="Y6" i="3"/>
  <c r="X6" i="3"/>
  <c r="V6" i="3"/>
  <c r="U6" i="3"/>
  <c r="S6" i="3"/>
  <c r="R6" i="3"/>
  <c r="P6" i="3"/>
  <c r="O6" i="3"/>
  <c r="M6" i="3"/>
  <c r="L6" i="3"/>
  <c r="J6" i="3"/>
  <c r="I6" i="3"/>
  <c r="G6" i="3"/>
  <c r="F6" i="3"/>
  <c r="D6" i="3"/>
  <c r="C6" i="3"/>
  <c r="Y5" i="3"/>
  <c r="X5" i="3"/>
  <c r="V5" i="3"/>
  <c r="U5" i="3"/>
  <c r="S5" i="3"/>
  <c r="R5" i="3"/>
  <c r="P5" i="3"/>
  <c r="O5" i="3"/>
  <c r="M5" i="3"/>
  <c r="L5" i="3"/>
  <c r="J5" i="3"/>
  <c r="I5" i="3"/>
  <c r="G5" i="3"/>
  <c r="F5" i="3"/>
  <c r="D5" i="3"/>
  <c r="C5" i="3"/>
  <c r="Y4" i="3"/>
  <c r="X4" i="3"/>
  <c r="V4" i="3"/>
  <c r="U4" i="3"/>
  <c r="S4" i="3"/>
  <c r="R4" i="3"/>
  <c r="P4" i="3"/>
  <c r="O4" i="3"/>
  <c r="M4" i="3"/>
  <c r="L4" i="3"/>
  <c r="J4" i="3"/>
  <c r="I4" i="3"/>
  <c r="G4" i="3"/>
  <c r="F4" i="3"/>
  <c r="D4" i="3"/>
  <c r="C4" i="3"/>
  <c r="Y3" i="3"/>
  <c r="X3" i="3"/>
  <c r="V3" i="3"/>
  <c r="U3" i="3"/>
  <c r="S3" i="3"/>
  <c r="R3" i="3"/>
  <c r="P3" i="3"/>
  <c r="O3" i="3"/>
  <c r="M3" i="3"/>
  <c r="L3" i="3"/>
  <c r="J3" i="3"/>
  <c r="I3" i="3"/>
  <c r="G3" i="3"/>
  <c r="F3" i="3"/>
  <c r="D3" i="3"/>
  <c r="C3" i="3"/>
  <c r="Y83" i="2"/>
  <c r="X83" i="2"/>
  <c r="V83" i="2"/>
  <c r="U83" i="2"/>
  <c r="S83" i="2"/>
  <c r="R83" i="2"/>
  <c r="P83" i="2"/>
  <c r="O83" i="2"/>
  <c r="M83" i="2"/>
  <c r="L83" i="2"/>
  <c r="I83" i="2"/>
  <c r="G83" i="2"/>
  <c r="F83" i="2"/>
  <c r="D83" i="2"/>
  <c r="C83" i="2"/>
  <c r="Y82" i="2"/>
  <c r="X82" i="2"/>
  <c r="V82" i="2"/>
  <c r="U82" i="2"/>
  <c r="S82" i="2"/>
  <c r="R82" i="2"/>
  <c r="P82" i="2"/>
  <c r="O82" i="2"/>
  <c r="M82" i="2"/>
  <c r="L82" i="2"/>
  <c r="I82" i="2"/>
  <c r="G82" i="2"/>
  <c r="F82" i="2"/>
  <c r="D82" i="2"/>
  <c r="C82" i="2"/>
  <c r="Y81" i="2"/>
  <c r="X81" i="2"/>
  <c r="V81" i="2"/>
  <c r="U81" i="2"/>
  <c r="S81" i="2"/>
  <c r="R81" i="2"/>
  <c r="P81" i="2"/>
  <c r="O81" i="2"/>
  <c r="M81" i="2"/>
  <c r="L81" i="2"/>
  <c r="I81" i="2"/>
  <c r="G81" i="2"/>
  <c r="F81" i="2"/>
  <c r="D81" i="2"/>
  <c r="C81" i="2"/>
  <c r="Y80" i="2"/>
  <c r="X80" i="2"/>
  <c r="V80" i="2"/>
  <c r="U80" i="2"/>
  <c r="S80" i="2"/>
  <c r="R80" i="2"/>
  <c r="P80" i="2"/>
  <c r="O80" i="2"/>
  <c r="M80" i="2"/>
  <c r="L80" i="2"/>
  <c r="I80" i="2"/>
  <c r="G80" i="2"/>
  <c r="F80" i="2"/>
  <c r="D80" i="2"/>
  <c r="C80" i="2"/>
  <c r="Y79" i="2"/>
  <c r="X79" i="2"/>
  <c r="V79" i="2"/>
  <c r="U79" i="2"/>
  <c r="S79" i="2"/>
  <c r="R79" i="2"/>
  <c r="P79" i="2"/>
  <c r="O79" i="2"/>
  <c r="M79" i="2"/>
  <c r="L79" i="2"/>
  <c r="I79" i="2"/>
  <c r="G79" i="2"/>
  <c r="F79" i="2"/>
  <c r="D79" i="2"/>
  <c r="C79" i="2"/>
  <c r="Y78" i="2"/>
  <c r="X78" i="2"/>
  <c r="V78" i="2"/>
  <c r="U78" i="2"/>
  <c r="S78" i="2"/>
  <c r="R78" i="2"/>
  <c r="P78" i="2"/>
  <c r="O78" i="2"/>
  <c r="M78" i="2"/>
  <c r="L78" i="2"/>
  <c r="I78" i="2"/>
  <c r="G78" i="2"/>
  <c r="F78" i="2"/>
  <c r="D78" i="2"/>
  <c r="C78" i="2"/>
  <c r="Y77" i="2"/>
  <c r="X77" i="2"/>
  <c r="V77" i="2"/>
  <c r="U77" i="2"/>
  <c r="S77" i="2"/>
  <c r="R77" i="2"/>
  <c r="P77" i="2"/>
  <c r="O77" i="2"/>
  <c r="M77" i="2"/>
  <c r="L77" i="2"/>
  <c r="I77" i="2"/>
  <c r="G77" i="2"/>
  <c r="F77" i="2"/>
  <c r="D77" i="2"/>
  <c r="C77" i="2"/>
  <c r="Y76" i="2"/>
  <c r="X76" i="2"/>
  <c r="V76" i="2"/>
  <c r="U76" i="2"/>
  <c r="S76" i="2"/>
  <c r="R76" i="2"/>
  <c r="P76" i="2"/>
  <c r="O76" i="2"/>
  <c r="M76" i="2"/>
  <c r="L76" i="2"/>
  <c r="I76" i="2"/>
  <c r="G76" i="2"/>
  <c r="F76" i="2"/>
  <c r="D76" i="2"/>
  <c r="C76" i="2"/>
  <c r="Y75" i="2"/>
  <c r="X75" i="2"/>
  <c r="V75" i="2"/>
  <c r="U75" i="2"/>
  <c r="S75" i="2"/>
  <c r="R75" i="2"/>
  <c r="P75" i="2"/>
  <c r="O75" i="2"/>
  <c r="M75" i="2"/>
  <c r="L75" i="2"/>
  <c r="I75" i="2"/>
  <c r="G75" i="2"/>
  <c r="F75" i="2"/>
  <c r="D75" i="2"/>
  <c r="C75" i="2"/>
  <c r="Y74" i="2"/>
  <c r="X74" i="2"/>
  <c r="V74" i="2"/>
  <c r="U74" i="2"/>
  <c r="S74" i="2"/>
  <c r="R74" i="2"/>
  <c r="P74" i="2"/>
  <c r="O74" i="2"/>
  <c r="M74" i="2"/>
  <c r="L74" i="2"/>
  <c r="I74" i="2"/>
  <c r="G74" i="2"/>
  <c r="F74" i="2"/>
  <c r="D74" i="2"/>
  <c r="C74" i="2"/>
  <c r="Y73" i="2"/>
  <c r="X73" i="2"/>
  <c r="V73" i="2"/>
  <c r="U73" i="2"/>
  <c r="S73" i="2"/>
  <c r="R73" i="2"/>
  <c r="P73" i="2"/>
  <c r="O73" i="2"/>
  <c r="M73" i="2"/>
  <c r="L73" i="2"/>
  <c r="I73" i="2"/>
  <c r="G73" i="2"/>
  <c r="F73" i="2"/>
  <c r="D73" i="2"/>
  <c r="C73" i="2"/>
  <c r="Y72" i="2"/>
  <c r="X72" i="2"/>
  <c r="V72" i="2"/>
  <c r="U72" i="2"/>
  <c r="S72" i="2"/>
  <c r="R72" i="2"/>
  <c r="P72" i="2"/>
  <c r="O72" i="2"/>
  <c r="M72" i="2"/>
  <c r="L72" i="2"/>
  <c r="I72" i="2"/>
  <c r="G72" i="2"/>
  <c r="F72" i="2"/>
  <c r="D72" i="2"/>
  <c r="C72" i="2"/>
  <c r="Y71" i="2"/>
  <c r="X71" i="2"/>
  <c r="V71" i="2"/>
  <c r="U71" i="2"/>
  <c r="S71" i="2"/>
  <c r="R71" i="2"/>
  <c r="P71" i="2"/>
  <c r="O71" i="2"/>
  <c r="M71" i="2"/>
  <c r="L71" i="2"/>
  <c r="I71" i="2"/>
  <c r="G71" i="2"/>
  <c r="F71" i="2"/>
  <c r="D71" i="2"/>
  <c r="C71" i="2"/>
  <c r="Y70" i="2"/>
  <c r="X70" i="2"/>
  <c r="V70" i="2"/>
  <c r="U70" i="2"/>
  <c r="S70" i="2"/>
  <c r="R70" i="2"/>
  <c r="P70" i="2"/>
  <c r="O70" i="2"/>
  <c r="M70" i="2"/>
  <c r="L70" i="2"/>
  <c r="I70" i="2"/>
  <c r="G70" i="2"/>
  <c r="F70" i="2"/>
  <c r="D70" i="2"/>
  <c r="C70" i="2"/>
  <c r="Y69" i="2"/>
  <c r="X69" i="2"/>
  <c r="V69" i="2"/>
  <c r="U69" i="2"/>
  <c r="S69" i="2"/>
  <c r="R69" i="2"/>
  <c r="P69" i="2"/>
  <c r="O69" i="2"/>
  <c r="M69" i="2"/>
  <c r="L69" i="2"/>
  <c r="I69" i="2"/>
  <c r="G69" i="2"/>
  <c r="F69" i="2"/>
  <c r="D69" i="2"/>
  <c r="C69" i="2"/>
  <c r="Y68" i="2"/>
  <c r="X68" i="2"/>
  <c r="V68" i="2"/>
  <c r="U68" i="2"/>
  <c r="S68" i="2"/>
  <c r="R68" i="2"/>
  <c r="P68" i="2"/>
  <c r="O68" i="2"/>
  <c r="M68" i="2"/>
  <c r="L68" i="2"/>
  <c r="I68" i="2"/>
  <c r="G68" i="2"/>
  <c r="F68" i="2"/>
  <c r="D68" i="2"/>
  <c r="C68" i="2"/>
  <c r="Y67" i="2"/>
  <c r="X67" i="2"/>
  <c r="V67" i="2"/>
  <c r="U67" i="2"/>
  <c r="S67" i="2"/>
  <c r="R67" i="2"/>
  <c r="P67" i="2"/>
  <c r="O67" i="2"/>
  <c r="M67" i="2"/>
  <c r="L67" i="2"/>
  <c r="I67" i="2"/>
  <c r="G67" i="2"/>
  <c r="F67" i="2"/>
  <c r="D67" i="2"/>
  <c r="C67" i="2"/>
  <c r="Y66" i="2"/>
  <c r="X66" i="2"/>
  <c r="V66" i="2"/>
  <c r="U66" i="2"/>
  <c r="S66" i="2"/>
  <c r="R66" i="2"/>
  <c r="P66" i="2"/>
  <c r="O66" i="2"/>
  <c r="M66" i="2"/>
  <c r="L66" i="2"/>
  <c r="I66" i="2"/>
  <c r="G66" i="2"/>
  <c r="F66" i="2"/>
  <c r="D66" i="2"/>
  <c r="C66" i="2"/>
  <c r="Y65" i="2"/>
  <c r="X65" i="2"/>
  <c r="V65" i="2"/>
  <c r="U65" i="2"/>
  <c r="S65" i="2"/>
  <c r="R65" i="2"/>
  <c r="P65" i="2"/>
  <c r="O65" i="2"/>
  <c r="M65" i="2"/>
  <c r="L65" i="2"/>
  <c r="I65" i="2"/>
  <c r="G65" i="2"/>
  <c r="F65" i="2"/>
  <c r="D65" i="2"/>
  <c r="C65" i="2"/>
  <c r="Y64" i="2"/>
  <c r="X64" i="2"/>
  <c r="V64" i="2"/>
  <c r="U64" i="2"/>
  <c r="S64" i="2"/>
  <c r="R64" i="2"/>
  <c r="P64" i="2"/>
  <c r="O64" i="2"/>
  <c r="M64" i="2"/>
  <c r="L64" i="2"/>
  <c r="I64" i="2"/>
  <c r="G64" i="2"/>
  <c r="F64" i="2"/>
  <c r="D64" i="2"/>
  <c r="C64" i="2"/>
  <c r="Y63" i="2"/>
  <c r="X63" i="2"/>
  <c r="V63" i="2"/>
  <c r="U63" i="2"/>
  <c r="S63" i="2"/>
  <c r="R63" i="2"/>
  <c r="P63" i="2"/>
  <c r="O63" i="2"/>
  <c r="M63" i="2"/>
  <c r="L63" i="2"/>
  <c r="I63" i="2"/>
  <c r="G63" i="2"/>
  <c r="F63" i="2"/>
  <c r="D63" i="2"/>
  <c r="C63" i="2"/>
  <c r="Y62" i="2"/>
  <c r="X62" i="2"/>
  <c r="V62" i="2"/>
  <c r="U62" i="2"/>
  <c r="S62" i="2"/>
  <c r="R62" i="2"/>
  <c r="P62" i="2"/>
  <c r="O62" i="2"/>
  <c r="M62" i="2"/>
  <c r="L62" i="2"/>
  <c r="I62" i="2"/>
  <c r="G62" i="2"/>
  <c r="F62" i="2"/>
  <c r="D62" i="2"/>
  <c r="C62" i="2"/>
  <c r="Y61" i="2"/>
  <c r="X61" i="2"/>
  <c r="V61" i="2"/>
  <c r="U61" i="2"/>
  <c r="S61" i="2"/>
  <c r="R61" i="2"/>
  <c r="P61" i="2"/>
  <c r="O61" i="2"/>
  <c r="M61" i="2"/>
  <c r="L61" i="2"/>
  <c r="I61" i="2"/>
  <c r="G61" i="2"/>
  <c r="F61" i="2"/>
  <c r="D61" i="2"/>
  <c r="C61" i="2"/>
  <c r="Y60" i="2"/>
  <c r="X60" i="2"/>
  <c r="V60" i="2"/>
  <c r="U60" i="2"/>
  <c r="S60" i="2"/>
  <c r="R60" i="2"/>
  <c r="P60" i="2"/>
  <c r="O60" i="2"/>
  <c r="M60" i="2"/>
  <c r="L60" i="2"/>
  <c r="I60" i="2"/>
  <c r="G60" i="2"/>
  <c r="F60" i="2"/>
  <c r="D60" i="2"/>
  <c r="C60" i="2"/>
  <c r="Y59" i="2"/>
  <c r="X59" i="2"/>
  <c r="V59" i="2"/>
  <c r="U59" i="2"/>
  <c r="S59" i="2"/>
  <c r="R59" i="2"/>
  <c r="P59" i="2"/>
  <c r="O59" i="2"/>
  <c r="M59" i="2"/>
  <c r="L59" i="2"/>
  <c r="I59" i="2"/>
  <c r="G59" i="2"/>
  <c r="F59" i="2"/>
  <c r="D59" i="2"/>
  <c r="C59" i="2"/>
  <c r="Y58" i="2"/>
  <c r="X58" i="2"/>
  <c r="V58" i="2"/>
  <c r="U58" i="2"/>
  <c r="S58" i="2"/>
  <c r="R58" i="2"/>
  <c r="P58" i="2"/>
  <c r="O58" i="2"/>
  <c r="M58" i="2"/>
  <c r="L58" i="2"/>
  <c r="I58" i="2"/>
  <c r="G58" i="2"/>
  <c r="F58" i="2"/>
  <c r="D58" i="2"/>
  <c r="C58" i="2"/>
  <c r="Y57" i="2"/>
  <c r="X57" i="2"/>
  <c r="V57" i="2"/>
  <c r="U57" i="2"/>
  <c r="S57" i="2"/>
  <c r="R57" i="2"/>
  <c r="P57" i="2"/>
  <c r="O57" i="2"/>
  <c r="M57" i="2"/>
  <c r="L57" i="2"/>
  <c r="I57" i="2"/>
  <c r="G57" i="2"/>
  <c r="F57" i="2"/>
  <c r="D57" i="2"/>
  <c r="C57" i="2"/>
  <c r="Y56" i="2"/>
  <c r="X56" i="2"/>
  <c r="V56" i="2"/>
  <c r="U56" i="2"/>
  <c r="S56" i="2"/>
  <c r="R56" i="2"/>
  <c r="P56" i="2"/>
  <c r="O56" i="2"/>
  <c r="M56" i="2"/>
  <c r="L56" i="2"/>
  <c r="I56" i="2"/>
  <c r="G56" i="2"/>
  <c r="F56" i="2"/>
  <c r="D56" i="2"/>
  <c r="C56" i="2"/>
  <c r="Y55" i="2"/>
  <c r="X55" i="2"/>
  <c r="V55" i="2"/>
  <c r="U55" i="2"/>
  <c r="S55" i="2"/>
  <c r="R55" i="2"/>
  <c r="P55" i="2"/>
  <c r="O55" i="2"/>
  <c r="M55" i="2"/>
  <c r="L55" i="2"/>
  <c r="I55" i="2"/>
  <c r="G55" i="2"/>
  <c r="F55" i="2"/>
  <c r="D55" i="2"/>
  <c r="C55" i="2"/>
  <c r="Y54" i="2"/>
  <c r="X54" i="2"/>
  <c r="V54" i="2"/>
  <c r="U54" i="2"/>
  <c r="S54" i="2"/>
  <c r="R54" i="2"/>
  <c r="P54" i="2"/>
  <c r="O54" i="2"/>
  <c r="M54" i="2"/>
  <c r="L54" i="2"/>
  <c r="I54" i="2"/>
  <c r="G54" i="2"/>
  <c r="F54" i="2"/>
  <c r="D54" i="2"/>
  <c r="C54" i="2"/>
  <c r="Y53" i="2"/>
  <c r="X53" i="2"/>
  <c r="V53" i="2"/>
  <c r="U53" i="2"/>
  <c r="S53" i="2"/>
  <c r="R53" i="2"/>
  <c r="P53" i="2"/>
  <c r="O53" i="2"/>
  <c r="M53" i="2"/>
  <c r="L53" i="2"/>
  <c r="I53" i="2"/>
  <c r="G53" i="2"/>
  <c r="F53" i="2"/>
  <c r="D53" i="2"/>
  <c r="C53" i="2"/>
  <c r="Y52" i="2"/>
  <c r="X52" i="2"/>
  <c r="V52" i="2"/>
  <c r="U52" i="2"/>
  <c r="S52" i="2"/>
  <c r="R52" i="2"/>
  <c r="P52" i="2"/>
  <c r="O52" i="2"/>
  <c r="M52" i="2"/>
  <c r="L52" i="2"/>
  <c r="I52" i="2"/>
  <c r="G52" i="2"/>
  <c r="F52" i="2"/>
  <c r="D52" i="2"/>
  <c r="C52" i="2"/>
  <c r="Y51" i="2"/>
  <c r="X51" i="2"/>
  <c r="V51" i="2"/>
  <c r="U51" i="2"/>
  <c r="S51" i="2"/>
  <c r="R51" i="2"/>
  <c r="P51" i="2"/>
  <c r="O51" i="2"/>
  <c r="M51" i="2"/>
  <c r="L51" i="2"/>
  <c r="I51" i="2"/>
  <c r="G51" i="2"/>
  <c r="F51" i="2"/>
  <c r="D51" i="2"/>
  <c r="C51" i="2"/>
  <c r="Y50" i="2"/>
  <c r="X50" i="2"/>
  <c r="V50" i="2"/>
  <c r="U50" i="2"/>
  <c r="S50" i="2"/>
  <c r="R50" i="2"/>
  <c r="P50" i="2"/>
  <c r="O50" i="2"/>
  <c r="M50" i="2"/>
  <c r="L50" i="2"/>
  <c r="I50" i="2"/>
  <c r="G50" i="2"/>
  <c r="F50" i="2"/>
  <c r="D50" i="2"/>
  <c r="C50" i="2"/>
  <c r="Y49" i="2"/>
  <c r="X49" i="2"/>
  <c r="V49" i="2"/>
  <c r="U49" i="2"/>
  <c r="S49" i="2"/>
  <c r="R49" i="2"/>
  <c r="P49" i="2"/>
  <c r="O49" i="2"/>
  <c r="M49" i="2"/>
  <c r="L49" i="2"/>
  <c r="I49" i="2"/>
  <c r="G49" i="2"/>
  <c r="F49" i="2"/>
  <c r="D49" i="2"/>
  <c r="C49" i="2"/>
  <c r="Y48" i="2"/>
  <c r="X48" i="2"/>
  <c r="V48" i="2"/>
  <c r="U48" i="2"/>
  <c r="S48" i="2"/>
  <c r="R48" i="2"/>
  <c r="P48" i="2"/>
  <c r="O48" i="2"/>
  <c r="M48" i="2"/>
  <c r="L48" i="2"/>
  <c r="I48" i="2"/>
  <c r="G48" i="2"/>
  <c r="F48" i="2"/>
  <c r="D48" i="2"/>
  <c r="C48" i="2"/>
  <c r="Y47" i="2"/>
  <c r="X47" i="2"/>
  <c r="V47" i="2"/>
  <c r="U47" i="2"/>
  <c r="S47" i="2"/>
  <c r="R47" i="2"/>
  <c r="P47" i="2"/>
  <c r="O47" i="2"/>
  <c r="M47" i="2"/>
  <c r="L47" i="2"/>
  <c r="I47" i="2"/>
  <c r="G47" i="2"/>
  <c r="F47" i="2"/>
  <c r="D47" i="2"/>
  <c r="C47" i="2"/>
  <c r="Y46" i="2"/>
  <c r="X46" i="2"/>
  <c r="V46" i="2"/>
  <c r="U46" i="2"/>
  <c r="S46" i="2"/>
  <c r="R46" i="2"/>
  <c r="P46" i="2"/>
  <c r="O46" i="2"/>
  <c r="M46" i="2"/>
  <c r="L46" i="2"/>
  <c r="I46" i="2"/>
  <c r="G46" i="2"/>
  <c r="F46" i="2"/>
  <c r="D46" i="2"/>
  <c r="C46" i="2"/>
  <c r="Y45" i="2"/>
  <c r="X45" i="2"/>
  <c r="V45" i="2"/>
  <c r="U45" i="2"/>
  <c r="S45" i="2"/>
  <c r="R45" i="2"/>
  <c r="P45" i="2"/>
  <c r="O45" i="2"/>
  <c r="M45" i="2"/>
  <c r="L45" i="2"/>
  <c r="I45" i="2"/>
  <c r="G45" i="2"/>
  <c r="F45" i="2"/>
  <c r="D45" i="2"/>
  <c r="C45" i="2"/>
  <c r="Y44" i="2"/>
  <c r="X44" i="2"/>
  <c r="V44" i="2"/>
  <c r="U44" i="2"/>
  <c r="S44" i="2"/>
  <c r="R44" i="2"/>
  <c r="P44" i="2"/>
  <c r="O44" i="2"/>
  <c r="M44" i="2"/>
  <c r="L44" i="2"/>
  <c r="I44" i="2"/>
  <c r="G44" i="2"/>
  <c r="F44" i="2"/>
  <c r="D44" i="2"/>
  <c r="C44" i="2"/>
  <c r="Y43" i="2"/>
  <c r="X43" i="2"/>
  <c r="V43" i="2"/>
  <c r="U43" i="2"/>
  <c r="S43" i="2"/>
  <c r="R43" i="2"/>
  <c r="P43" i="2"/>
  <c r="O43" i="2"/>
  <c r="M43" i="2"/>
  <c r="L43" i="2"/>
  <c r="I43" i="2"/>
  <c r="G43" i="2"/>
  <c r="F43" i="2"/>
  <c r="D43" i="2"/>
  <c r="C43" i="2"/>
  <c r="Y42" i="2"/>
  <c r="X42" i="2"/>
  <c r="V42" i="2"/>
  <c r="U42" i="2"/>
  <c r="S42" i="2"/>
  <c r="R42" i="2"/>
  <c r="P42" i="2"/>
  <c r="O42" i="2"/>
  <c r="M42" i="2"/>
  <c r="L42" i="2"/>
  <c r="I42" i="2"/>
  <c r="G42" i="2"/>
  <c r="F42" i="2"/>
  <c r="D42" i="2"/>
  <c r="C42" i="2"/>
  <c r="Y41" i="2"/>
  <c r="X41" i="2"/>
  <c r="V41" i="2"/>
  <c r="U41" i="2"/>
  <c r="S41" i="2"/>
  <c r="R41" i="2"/>
  <c r="P41" i="2"/>
  <c r="O41" i="2"/>
  <c r="M41" i="2"/>
  <c r="L41" i="2"/>
  <c r="I41" i="2"/>
  <c r="G41" i="2"/>
  <c r="F41" i="2"/>
  <c r="D41" i="2"/>
  <c r="C41" i="2"/>
  <c r="Y40" i="2"/>
  <c r="X40" i="2"/>
  <c r="V40" i="2"/>
  <c r="U40" i="2"/>
  <c r="S40" i="2"/>
  <c r="R40" i="2"/>
  <c r="P40" i="2"/>
  <c r="O40" i="2"/>
  <c r="M40" i="2"/>
  <c r="L40" i="2"/>
  <c r="I40" i="2"/>
  <c r="G40" i="2"/>
  <c r="F40" i="2"/>
  <c r="D40" i="2"/>
  <c r="C40" i="2"/>
  <c r="Y39" i="2"/>
  <c r="X39" i="2"/>
  <c r="V39" i="2"/>
  <c r="U39" i="2"/>
  <c r="S39" i="2"/>
  <c r="R39" i="2"/>
  <c r="P39" i="2"/>
  <c r="O39" i="2"/>
  <c r="M39" i="2"/>
  <c r="L39" i="2"/>
  <c r="I39" i="2"/>
  <c r="G39" i="2"/>
  <c r="F39" i="2"/>
  <c r="D39" i="2"/>
  <c r="C39" i="2"/>
  <c r="Y38" i="2"/>
  <c r="X38" i="2"/>
  <c r="V38" i="2"/>
  <c r="U38" i="2"/>
  <c r="S38" i="2"/>
  <c r="R38" i="2"/>
  <c r="P38" i="2"/>
  <c r="O38" i="2"/>
  <c r="M38" i="2"/>
  <c r="L38" i="2"/>
  <c r="I38" i="2"/>
  <c r="G38" i="2"/>
  <c r="F38" i="2"/>
  <c r="D38" i="2"/>
  <c r="C38" i="2"/>
  <c r="Y37" i="2"/>
  <c r="X37" i="2"/>
  <c r="V37" i="2"/>
  <c r="U37" i="2"/>
  <c r="S37" i="2"/>
  <c r="R37" i="2"/>
  <c r="P37" i="2"/>
  <c r="O37" i="2"/>
  <c r="M37" i="2"/>
  <c r="L37" i="2"/>
  <c r="I37" i="2"/>
  <c r="G37" i="2"/>
  <c r="F37" i="2"/>
  <c r="D37" i="2"/>
  <c r="C37" i="2"/>
  <c r="Y36" i="2"/>
  <c r="X36" i="2"/>
  <c r="V36" i="2"/>
  <c r="U36" i="2"/>
  <c r="S36" i="2"/>
  <c r="R36" i="2"/>
  <c r="P36" i="2"/>
  <c r="O36" i="2"/>
  <c r="M36" i="2"/>
  <c r="L36" i="2"/>
  <c r="I36" i="2"/>
  <c r="G36" i="2"/>
  <c r="F36" i="2"/>
  <c r="D36" i="2"/>
  <c r="C36" i="2"/>
  <c r="Y35" i="2"/>
  <c r="X35" i="2"/>
  <c r="V35" i="2"/>
  <c r="U35" i="2"/>
  <c r="S35" i="2"/>
  <c r="R35" i="2"/>
  <c r="P35" i="2"/>
  <c r="O35" i="2"/>
  <c r="M35" i="2"/>
  <c r="L35" i="2"/>
  <c r="I35" i="2"/>
  <c r="G35" i="2"/>
  <c r="F35" i="2"/>
  <c r="D35" i="2"/>
  <c r="C35" i="2"/>
  <c r="Y34" i="2"/>
  <c r="X34" i="2"/>
  <c r="V34" i="2"/>
  <c r="U34" i="2"/>
  <c r="S34" i="2"/>
  <c r="R34" i="2"/>
  <c r="P34" i="2"/>
  <c r="O34" i="2"/>
  <c r="M34" i="2"/>
  <c r="L34" i="2"/>
  <c r="I34" i="2"/>
  <c r="G34" i="2"/>
  <c r="F34" i="2"/>
  <c r="D34" i="2"/>
  <c r="C34" i="2"/>
  <c r="Y33" i="2"/>
  <c r="X33" i="2"/>
  <c r="V33" i="2"/>
  <c r="U33" i="2"/>
  <c r="S33" i="2"/>
  <c r="R33" i="2"/>
  <c r="P33" i="2"/>
  <c r="O33" i="2"/>
  <c r="M33" i="2"/>
  <c r="L33" i="2"/>
  <c r="I33" i="2"/>
  <c r="G33" i="2"/>
  <c r="F33" i="2"/>
  <c r="D33" i="2"/>
  <c r="C33" i="2"/>
  <c r="Y32" i="2"/>
  <c r="X32" i="2"/>
  <c r="V32" i="2"/>
  <c r="U32" i="2"/>
  <c r="S32" i="2"/>
  <c r="R32" i="2"/>
  <c r="P32" i="2"/>
  <c r="O32" i="2"/>
  <c r="M32" i="2"/>
  <c r="L32" i="2"/>
  <c r="I32" i="2"/>
  <c r="G32" i="2"/>
  <c r="F32" i="2"/>
  <c r="D32" i="2"/>
  <c r="C32" i="2"/>
  <c r="Y31" i="2"/>
  <c r="X31" i="2"/>
  <c r="V31" i="2"/>
  <c r="U31" i="2"/>
  <c r="S31" i="2"/>
  <c r="R31" i="2"/>
  <c r="P31" i="2"/>
  <c r="O31" i="2"/>
  <c r="M31" i="2"/>
  <c r="L31" i="2"/>
  <c r="I31" i="2"/>
  <c r="G31" i="2"/>
  <c r="F31" i="2"/>
  <c r="D31" i="2"/>
  <c r="C31" i="2"/>
  <c r="Y30" i="2"/>
  <c r="X30" i="2"/>
  <c r="V30" i="2"/>
  <c r="U30" i="2"/>
  <c r="S30" i="2"/>
  <c r="R30" i="2"/>
  <c r="P30" i="2"/>
  <c r="O30" i="2"/>
  <c r="M30" i="2"/>
  <c r="L30" i="2"/>
  <c r="I30" i="2"/>
  <c r="G30" i="2"/>
  <c r="F30" i="2"/>
  <c r="D30" i="2"/>
  <c r="C30" i="2"/>
  <c r="Y29" i="2"/>
  <c r="X29" i="2"/>
  <c r="V29" i="2"/>
  <c r="U29" i="2"/>
  <c r="S29" i="2"/>
  <c r="R29" i="2"/>
  <c r="P29" i="2"/>
  <c r="O29" i="2"/>
  <c r="M29" i="2"/>
  <c r="L29" i="2"/>
  <c r="I29" i="2"/>
  <c r="G29" i="2"/>
  <c r="F29" i="2"/>
  <c r="D29" i="2"/>
  <c r="C29" i="2"/>
  <c r="Y28" i="2"/>
  <c r="X28" i="2"/>
  <c r="V28" i="2"/>
  <c r="U28" i="2"/>
  <c r="S28" i="2"/>
  <c r="R28" i="2"/>
  <c r="P28" i="2"/>
  <c r="O28" i="2"/>
  <c r="M28" i="2"/>
  <c r="L28" i="2"/>
  <c r="I28" i="2"/>
  <c r="G28" i="2"/>
  <c r="F28" i="2"/>
  <c r="D28" i="2"/>
  <c r="C28" i="2"/>
  <c r="Y27" i="2"/>
  <c r="X27" i="2"/>
  <c r="V27" i="2"/>
  <c r="U27" i="2"/>
  <c r="S27" i="2"/>
  <c r="R27" i="2"/>
  <c r="P27" i="2"/>
  <c r="O27" i="2"/>
  <c r="M27" i="2"/>
  <c r="L27" i="2"/>
  <c r="I27" i="2"/>
  <c r="G27" i="2"/>
  <c r="F27" i="2"/>
  <c r="D27" i="2"/>
  <c r="C27" i="2"/>
  <c r="Y26" i="2"/>
  <c r="X26" i="2"/>
  <c r="V26" i="2"/>
  <c r="U26" i="2"/>
  <c r="S26" i="2"/>
  <c r="R26" i="2"/>
  <c r="P26" i="2"/>
  <c r="O26" i="2"/>
  <c r="M26" i="2"/>
  <c r="L26" i="2"/>
  <c r="I26" i="2"/>
  <c r="G26" i="2"/>
  <c r="F26" i="2"/>
  <c r="D26" i="2"/>
  <c r="C26" i="2"/>
  <c r="Y25" i="2"/>
  <c r="X25" i="2"/>
  <c r="V25" i="2"/>
  <c r="U25" i="2"/>
  <c r="S25" i="2"/>
  <c r="R25" i="2"/>
  <c r="P25" i="2"/>
  <c r="O25" i="2"/>
  <c r="M25" i="2"/>
  <c r="L25" i="2"/>
  <c r="I25" i="2"/>
  <c r="G25" i="2"/>
  <c r="F25" i="2"/>
  <c r="D25" i="2"/>
  <c r="C25" i="2"/>
  <c r="Y24" i="2"/>
  <c r="X24" i="2"/>
  <c r="V24" i="2"/>
  <c r="U24" i="2"/>
  <c r="S24" i="2"/>
  <c r="R24" i="2"/>
  <c r="P24" i="2"/>
  <c r="O24" i="2"/>
  <c r="M24" i="2"/>
  <c r="L24" i="2"/>
  <c r="I24" i="2"/>
  <c r="G24" i="2"/>
  <c r="F24" i="2"/>
  <c r="D24" i="2"/>
  <c r="C24" i="2"/>
  <c r="Y23" i="2"/>
  <c r="X23" i="2"/>
  <c r="V23" i="2"/>
  <c r="U23" i="2"/>
  <c r="S23" i="2"/>
  <c r="R23" i="2"/>
  <c r="P23" i="2"/>
  <c r="O23" i="2"/>
  <c r="M23" i="2"/>
  <c r="L23" i="2"/>
  <c r="I23" i="2"/>
  <c r="G23" i="2"/>
  <c r="F23" i="2"/>
  <c r="D23" i="2"/>
  <c r="C23" i="2"/>
  <c r="Y22" i="2"/>
  <c r="X22" i="2"/>
  <c r="V22" i="2"/>
  <c r="U22" i="2"/>
  <c r="S22" i="2"/>
  <c r="R22" i="2"/>
  <c r="P22" i="2"/>
  <c r="O22" i="2"/>
  <c r="M22" i="2"/>
  <c r="L22" i="2"/>
  <c r="I22" i="2"/>
  <c r="G22" i="2"/>
  <c r="F22" i="2"/>
  <c r="D22" i="2"/>
  <c r="C22" i="2"/>
  <c r="Y21" i="2"/>
  <c r="X21" i="2"/>
  <c r="V21" i="2"/>
  <c r="U21" i="2"/>
  <c r="S21" i="2"/>
  <c r="R21" i="2"/>
  <c r="P21" i="2"/>
  <c r="O21" i="2"/>
  <c r="M21" i="2"/>
  <c r="L21" i="2"/>
  <c r="I21" i="2"/>
  <c r="G21" i="2"/>
  <c r="F21" i="2"/>
  <c r="D21" i="2"/>
  <c r="C21" i="2"/>
  <c r="Y20" i="2"/>
  <c r="X20" i="2"/>
  <c r="V20" i="2"/>
  <c r="U20" i="2"/>
  <c r="S20" i="2"/>
  <c r="R20" i="2"/>
  <c r="P20" i="2"/>
  <c r="O20" i="2"/>
  <c r="M20" i="2"/>
  <c r="L20" i="2"/>
  <c r="I20" i="2"/>
  <c r="G20" i="2"/>
  <c r="F20" i="2"/>
  <c r="D20" i="2"/>
  <c r="C20" i="2"/>
  <c r="Y19" i="2"/>
  <c r="X19" i="2"/>
  <c r="V19" i="2"/>
  <c r="U19" i="2"/>
  <c r="S19" i="2"/>
  <c r="R19" i="2"/>
  <c r="P19" i="2"/>
  <c r="O19" i="2"/>
  <c r="M19" i="2"/>
  <c r="L19" i="2"/>
  <c r="I19" i="2"/>
  <c r="G19" i="2"/>
  <c r="F19" i="2"/>
  <c r="D19" i="2"/>
  <c r="C19" i="2"/>
  <c r="Y18" i="2"/>
  <c r="X18" i="2"/>
  <c r="V18" i="2"/>
  <c r="U18" i="2"/>
  <c r="S18" i="2"/>
  <c r="R18" i="2"/>
  <c r="P18" i="2"/>
  <c r="O18" i="2"/>
  <c r="M18" i="2"/>
  <c r="L18" i="2"/>
  <c r="I18" i="2"/>
  <c r="G18" i="2"/>
  <c r="F18" i="2"/>
  <c r="D18" i="2"/>
  <c r="C18" i="2"/>
  <c r="Y17" i="2"/>
  <c r="X17" i="2"/>
  <c r="V17" i="2"/>
  <c r="U17" i="2"/>
  <c r="S17" i="2"/>
  <c r="R17" i="2"/>
  <c r="P17" i="2"/>
  <c r="O17" i="2"/>
  <c r="M17" i="2"/>
  <c r="L17" i="2"/>
  <c r="I17" i="2"/>
  <c r="G17" i="2"/>
  <c r="F17" i="2"/>
  <c r="D17" i="2"/>
  <c r="C17" i="2"/>
  <c r="Y16" i="2"/>
  <c r="X16" i="2"/>
  <c r="V16" i="2"/>
  <c r="U16" i="2"/>
  <c r="S16" i="2"/>
  <c r="R16" i="2"/>
  <c r="P16" i="2"/>
  <c r="O16" i="2"/>
  <c r="M16" i="2"/>
  <c r="L16" i="2"/>
  <c r="I16" i="2"/>
  <c r="G16" i="2"/>
  <c r="F16" i="2"/>
  <c r="D16" i="2"/>
  <c r="C16" i="2"/>
  <c r="Y15" i="2"/>
  <c r="X15" i="2"/>
  <c r="V15" i="2"/>
  <c r="U15" i="2"/>
  <c r="S15" i="2"/>
  <c r="R15" i="2"/>
  <c r="P15" i="2"/>
  <c r="O15" i="2"/>
  <c r="M15" i="2"/>
  <c r="L15" i="2"/>
  <c r="I15" i="2"/>
  <c r="G15" i="2"/>
  <c r="F15" i="2"/>
  <c r="D15" i="2"/>
  <c r="C15" i="2"/>
  <c r="Y14" i="2"/>
  <c r="X14" i="2"/>
  <c r="V14" i="2"/>
  <c r="U14" i="2"/>
  <c r="S14" i="2"/>
  <c r="R14" i="2"/>
  <c r="P14" i="2"/>
  <c r="O14" i="2"/>
  <c r="M14" i="2"/>
  <c r="L14" i="2"/>
  <c r="I14" i="2"/>
  <c r="G14" i="2"/>
  <c r="F14" i="2"/>
  <c r="D14" i="2"/>
  <c r="C14" i="2"/>
  <c r="Y13" i="2"/>
  <c r="X13" i="2"/>
  <c r="V13" i="2"/>
  <c r="U13" i="2"/>
  <c r="S13" i="2"/>
  <c r="R13" i="2"/>
  <c r="P13" i="2"/>
  <c r="O13" i="2"/>
  <c r="M13" i="2"/>
  <c r="L13" i="2"/>
  <c r="I13" i="2"/>
  <c r="G13" i="2"/>
  <c r="F13" i="2"/>
  <c r="D13" i="2"/>
  <c r="C13" i="2"/>
  <c r="Y12" i="2"/>
  <c r="X12" i="2"/>
  <c r="V12" i="2"/>
  <c r="U12" i="2"/>
  <c r="S12" i="2"/>
  <c r="R12" i="2"/>
  <c r="P12" i="2"/>
  <c r="O12" i="2"/>
  <c r="M12" i="2"/>
  <c r="L12" i="2"/>
  <c r="I12" i="2"/>
  <c r="G12" i="2"/>
  <c r="F12" i="2"/>
  <c r="D12" i="2"/>
  <c r="C12" i="2"/>
  <c r="Y11" i="2"/>
  <c r="X11" i="2"/>
  <c r="V11" i="2"/>
  <c r="U11" i="2"/>
  <c r="S11" i="2"/>
  <c r="R11" i="2"/>
  <c r="P11" i="2"/>
  <c r="O11" i="2"/>
  <c r="M11" i="2"/>
  <c r="L11" i="2"/>
  <c r="I11" i="2"/>
  <c r="G11" i="2"/>
  <c r="F11" i="2"/>
  <c r="D11" i="2"/>
  <c r="C11" i="2"/>
  <c r="Y10" i="2"/>
  <c r="X10" i="2"/>
  <c r="V10" i="2"/>
  <c r="U10" i="2"/>
  <c r="S10" i="2"/>
  <c r="R10" i="2"/>
  <c r="P10" i="2"/>
  <c r="O10" i="2"/>
  <c r="M10" i="2"/>
  <c r="L10" i="2"/>
  <c r="I10" i="2"/>
  <c r="G10" i="2"/>
  <c r="F10" i="2"/>
  <c r="D10" i="2"/>
  <c r="C10" i="2"/>
  <c r="Y9" i="2"/>
  <c r="X9" i="2"/>
  <c r="V9" i="2"/>
  <c r="U9" i="2"/>
  <c r="S9" i="2"/>
  <c r="R9" i="2"/>
  <c r="P9" i="2"/>
  <c r="O9" i="2"/>
  <c r="M9" i="2"/>
  <c r="L9" i="2"/>
  <c r="I9" i="2"/>
  <c r="G9" i="2"/>
  <c r="F9" i="2"/>
  <c r="D9" i="2"/>
  <c r="C9" i="2"/>
  <c r="Y8" i="2"/>
  <c r="X8" i="2"/>
  <c r="V8" i="2"/>
  <c r="U8" i="2"/>
  <c r="S8" i="2"/>
  <c r="R8" i="2"/>
  <c r="P8" i="2"/>
  <c r="O8" i="2"/>
  <c r="M8" i="2"/>
  <c r="L8" i="2"/>
  <c r="I8" i="2"/>
  <c r="G8" i="2"/>
  <c r="F8" i="2"/>
  <c r="D8" i="2"/>
  <c r="C8" i="2"/>
  <c r="Y7" i="2"/>
  <c r="X7" i="2"/>
  <c r="V7" i="2"/>
  <c r="U7" i="2"/>
  <c r="S7" i="2"/>
  <c r="R7" i="2"/>
  <c r="P7" i="2"/>
  <c r="O7" i="2"/>
  <c r="M7" i="2"/>
  <c r="L7" i="2"/>
  <c r="I7" i="2"/>
  <c r="G7" i="2"/>
  <c r="F7" i="2"/>
  <c r="D7" i="2"/>
  <c r="C7" i="2"/>
  <c r="Y6" i="2"/>
  <c r="X6" i="2"/>
  <c r="V6" i="2"/>
  <c r="U6" i="2"/>
  <c r="S6" i="2"/>
  <c r="R6" i="2"/>
  <c r="P6" i="2"/>
  <c r="O6" i="2"/>
  <c r="M6" i="2"/>
  <c r="L6" i="2"/>
  <c r="I6" i="2"/>
  <c r="G6" i="2"/>
  <c r="F6" i="2"/>
  <c r="D6" i="2"/>
  <c r="C6" i="2"/>
  <c r="Y5" i="2"/>
  <c r="X5" i="2"/>
  <c r="V5" i="2"/>
  <c r="U5" i="2"/>
  <c r="S5" i="2"/>
  <c r="R5" i="2"/>
  <c r="P5" i="2"/>
  <c r="O5" i="2"/>
  <c r="M5" i="2"/>
  <c r="L5" i="2"/>
  <c r="I5" i="2"/>
  <c r="G5" i="2"/>
  <c r="F5" i="2"/>
  <c r="D5" i="2"/>
  <c r="C5" i="2"/>
  <c r="Y4" i="2"/>
  <c r="X4" i="2"/>
  <c r="V4" i="2"/>
  <c r="U4" i="2"/>
  <c r="S4" i="2"/>
  <c r="R4" i="2"/>
  <c r="P4" i="2"/>
  <c r="O4" i="2"/>
  <c r="M4" i="2"/>
  <c r="L4" i="2"/>
  <c r="I4" i="2"/>
  <c r="G4" i="2"/>
  <c r="F4" i="2"/>
  <c r="D4" i="2"/>
  <c r="C4" i="2"/>
  <c r="Y3" i="2"/>
  <c r="X3" i="2"/>
  <c r="V3" i="2"/>
  <c r="U3" i="2"/>
  <c r="S3" i="2"/>
  <c r="R3" i="2"/>
  <c r="P3" i="2"/>
  <c r="O3" i="2"/>
  <c r="M3" i="2"/>
  <c r="L3" i="2"/>
  <c r="I3" i="2"/>
  <c r="G3" i="2"/>
  <c r="F3" i="2"/>
  <c r="D3" i="2"/>
  <c r="C3" i="2"/>
  <c r="G93" i="1"/>
  <c r="F93" i="1"/>
  <c r="D93" i="1"/>
  <c r="C93" i="1"/>
  <c r="G92" i="1"/>
  <c r="F92" i="1"/>
  <c r="D92" i="1"/>
  <c r="C92" i="1"/>
  <c r="G91" i="1"/>
  <c r="F91" i="1"/>
  <c r="D91" i="1"/>
  <c r="C91" i="1"/>
  <c r="G90" i="1"/>
  <c r="F90" i="1"/>
  <c r="D90" i="1"/>
  <c r="C90" i="1"/>
  <c r="G89" i="1"/>
  <c r="F89" i="1"/>
  <c r="D89" i="1"/>
  <c r="C89" i="1"/>
  <c r="G88" i="1"/>
  <c r="F88" i="1"/>
  <c r="D88" i="1"/>
  <c r="C88" i="1"/>
  <c r="G87" i="1"/>
  <c r="F87" i="1"/>
  <c r="D87" i="1"/>
  <c r="C87" i="1"/>
  <c r="G86" i="1"/>
  <c r="F86" i="1"/>
  <c r="D86" i="1"/>
  <c r="C86" i="1"/>
  <c r="G85" i="1"/>
  <c r="F85" i="1"/>
  <c r="D85" i="1"/>
  <c r="C85" i="1"/>
  <c r="G84" i="1"/>
  <c r="F84" i="1"/>
  <c r="D84" i="1"/>
  <c r="C84" i="1"/>
  <c r="G83" i="1"/>
  <c r="F83" i="1"/>
  <c r="D83" i="1"/>
  <c r="C83" i="1"/>
  <c r="G82" i="1"/>
  <c r="F82" i="1"/>
  <c r="D82" i="1"/>
  <c r="C82" i="1"/>
  <c r="G81" i="1"/>
  <c r="F81" i="1"/>
  <c r="D81" i="1"/>
  <c r="C81" i="1"/>
  <c r="G80" i="1"/>
  <c r="F80" i="1"/>
  <c r="D80" i="1"/>
  <c r="C80" i="1"/>
  <c r="G79" i="1"/>
  <c r="F79" i="1"/>
  <c r="D79" i="1"/>
  <c r="C79" i="1"/>
  <c r="G78" i="1"/>
  <c r="F78" i="1"/>
  <c r="D78" i="1"/>
  <c r="C78" i="1"/>
  <c r="G77" i="1"/>
  <c r="F77" i="1"/>
  <c r="D77" i="1"/>
  <c r="C77" i="1"/>
  <c r="G76" i="1"/>
  <c r="F76" i="1"/>
  <c r="D76" i="1"/>
  <c r="C76" i="1"/>
  <c r="G75" i="1"/>
  <c r="F75" i="1"/>
  <c r="D75" i="1"/>
  <c r="C75" i="1"/>
  <c r="G74" i="1"/>
  <c r="F74" i="1"/>
  <c r="D74" i="1"/>
  <c r="C74" i="1"/>
  <c r="G73" i="1"/>
  <c r="F73" i="1"/>
  <c r="D73" i="1"/>
  <c r="C73" i="1"/>
  <c r="G72" i="1"/>
  <c r="F72" i="1"/>
  <c r="D72" i="1"/>
  <c r="C72" i="1"/>
  <c r="G71" i="1"/>
  <c r="F71" i="1"/>
  <c r="D71" i="1"/>
  <c r="C71" i="1"/>
  <c r="G70" i="1"/>
  <c r="F70" i="1"/>
  <c r="D70" i="1"/>
  <c r="C70" i="1"/>
  <c r="G69" i="1"/>
  <c r="F69" i="1"/>
  <c r="D69" i="1"/>
  <c r="C69" i="1"/>
  <c r="G68" i="1"/>
  <c r="F68" i="1"/>
  <c r="D68" i="1"/>
  <c r="C68" i="1"/>
  <c r="G67" i="1"/>
  <c r="F67" i="1"/>
  <c r="D67" i="1"/>
  <c r="C67" i="1"/>
  <c r="G66" i="1"/>
  <c r="F66" i="1"/>
  <c r="D66" i="1"/>
  <c r="C66" i="1"/>
  <c r="G65" i="1"/>
  <c r="F65" i="1"/>
  <c r="D65" i="1"/>
  <c r="C65" i="1"/>
  <c r="G64" i="1"/>
  <c r="F64" i="1"/>
  <c r="D64" i="1"/>
  <c r="C64" i="1"/>
  <c r="G63" i="1"/>
  <c r="F63" i="1"/>
  <c r="D63" i="1"/>
  <c r="C63" i="1"/>
  <c r="G62" i="1"/>
  <c r="F62" i="1"/>
  <c r="D62" i="1"/>
  <c r="C62" i="1"/>
  <c r="G61" i="1"/>
  <c r="F61" i="1"/>
  <c r="D61" i="1"/>
  <c r="C61" i="1"/>
  <c r="G60" i="1"/>
  <c r="F60" i="1"/>
  <c r="D60" i="1"/>
  <c r="C60" i="1"/>
  <c r="G59" i="1"/>
  <c r="F59" i="1"/>
  <c r="D59" i="1"/>
  <c r="C59" i="1"/>
  <c r="G58" i="1"/>
  <c r="F58" i="1"/>
  <c r="D58" i="1"/>
  <c r="C58" i="1"/>
  <c r="G57" i="1"/>
  <c r="F57" i="1"/>
  <c r="D57" i="1"/>
  <c r="C57" i="1"/>
  <c r="G56" i="1"/>
  <c r="F56" i="1"/>
  <c r="D56" i="1"/>
  <c r="C56" i="1"/>
  <c r="G55" i="1"/>
  <c r="F55" i="1"/>
  <c r="D55" i="1"/>
  <c r="C55" i="1"/>
  <c r="G54" i="1"/>
  <c r="F54" i="1"/>
  <c r="D54" i="1"/>
  <c r="C54" i="1"/>
  <c r="G53" i="1"/>
  <c r="F53" i="1"/>
  <c r="D53" i="1"/>
  <c r="C53" i="1"/>
  <c r="G52" i="1"/>
  <c r="F52" i="1"/>
  <c r="D52" i="1"/>
  <c r="C52" i="1"/>
  <c r="G51" i="1"/>
  <c r="F51" i="1"/>
  <c r="D51" i="1"/>
  <c r="C51" i="1"/>
  <c r="G50" i="1"/>
  <c r="F50" i="1"/>
  <c r="D50" i="1"/>
  <c r="C50" i="1"/>
  <c r="G49" i="1"/>
  <c r="F49" i="1"/>
  <c r="D49" i="1"/>
  <c r="C49" i="1"/>
  <c r="G48" i="1"/>
  <c r="F48" i="1"/>
  <c r="D48" i="1"/>
  <c r="C48" i="1"/>
  <c r="G47" i="1"/>
  <c r="F47" i="1"/>
  <c r="D47" i="1"/>
  <c r="C47" i="1"/>
  <c r="G46" i="1"/>
  <c r="F46" i="1"/>
  <c r="D46" i="1"/>
  <c r="C46" i="1"/>
  <c r="G45" i="1"/>
  <c r="F45" i="1"/>
  <c r="D45" i="1"/>
  <c r="C45" i="1"/>
  <c r="G44" i="1"/>
  <c r="F44" i="1"/>
  <c r="D44" i="1"/>
  <c r="C44" i="1"/>
  <c r="G43" i="1"/>
  <c r="F43" i="1"/>
  <c r="D43" i="1"/>
  <c r="C43" i="1"/>
  <c r="G42" i="1"/>
  <c r="F42" i="1"/>
  <c r="D42" i="1"/>
  <c r="C42" i="1"/>
  <c r="G41" i="1"/>
  <c r="F41" i="1"/>
  <c r="D41" i="1"/>
  <c r="C41" i="1"/>
  <c r="G40" i="1"/>
  <c r="F40" i="1"/>
  <c r="D40" i="1"/>
  <c r="C40" i="1"/>
  <c r="G39" i="1"/>
  <c r="F39" i="1"/>
  <c r="D39" i="1"/>
  <c r="C39" i="1"/>
  <c r="G38" i="1"/>
  <c r="F38" i="1"/>
  <c r="D38" i="1"/>
  <c r="C38" i="1"/>
  <c r="G37" i="1"/>
  <c r="F37" i="1"/>
  <c r="D37" i="1"/>
  <c r="C37" i="1"/>
  <c r="G36" i="1"/>
  <c r="F36" i="1"/>
  <c r="D36" i="1"/>
  <c r="C36" i="1"/>
  <c r="G35" i="1"/>
  <c r="F35" i="1"/>
  <c r="D35" i="1"/>
  <c r="C35" i="1"/>
  <c r="G34" i="1"/>
  <c r="F34" i="1"/>
  <c r="D34" i="1"/>
  <c r="C34" i="1"/>
  <c r="G33" i="1"/>
  <c r="F33" i="1"/>
  <c r="D33" i="1"/>
  <c r="C33" i="1"/>
  <c r="G32" i="1"/>
  <c r="F32" i="1"/>
  <c r="D32" i="1"/>
  <c r="C32" i="1"/>
  <c r="G31" i="1"/>
  <c r="F31" i="1"/>
  <c r="D31" i="1"/>
  <c r="C31" i="1"/>
  <c r="G30" i="1"/>
  <c r="F30" i="1"/>
  <c r="D30" i="1"/>
  <c r="C30" i="1"/>
  <c r="G29" i="1"/>
  <c r="F29" i="1"/>
  <c r="D29" i="1"/>
  <c r="C29" i="1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G24" i="1"/>
  <c r="F24" i="1"/>
  <c r="D24" i="1"/>
  <c r="C24" i="1"/>
  <c r="G23" i="1"/>
  <c r="F23" i="1"/>
  <c r="D23" i="1"/>
  <c r="C23" i="1"/>
  <c r="G22" i="1"/>
  <c r="F22" i="1"/>
  <c r="D22" i="1"/>
  <c r="C22" i="1"/>
  <c r="G21" i="1"/>
  <c r="F21" i="1"/>
  <c r="D21" i="1"/>
  <c r="C21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G5" i="1"/>
  <c r="F5" i="1"/>
  <c r="D5" i="1"/>
  <c r="C5" i="1"/>
  <c r="G4" i="1"/>
  <c r="F4" i="1"/>
  <c r="D4" i="1"/>
  <c r="C4" i="1"/>
  <c r="G3" i="1"/>
  <c r="F3" i="1"/>
  <c r="D3" i="1"/>
  <c r="C3" i="1"/>
</calcChain>
</file>

<file path=xl/sharedStrings.xml><?xml version="1.0" encoding="utf-8"?>
<sst xmlns="http://schemas.openxmlformats.org/spreadsheetml/2006/main" count="108" uniqueCount="34">
  <si>
    <t>e-tron 55 (95 kWh)</t>
  </si>
  <si>
    <t>e-tron 50 (71 kWh)</t>
  </si>
  <si>
    <t>SoC</t>
  </si>
  <si>
    <t>kW</t>
  </si>
  <si>
    <t>C</t>
  </si>
  <si>
    <t>km/h</t>
  </si>
  <si>
    <t>Taycan 93 kWh</t>
  </si>
  <si>
    <t>Model 3 80 kWh</t>
  </si>
  <si>
    <t>Model X 100 kWh</t>
  </si>
  <si>
    <t>e-tron 95 kWh</t>
  </si>
  <si>
    <t>EQC 80 kWh*</t>
  </si>
  <si>
    <t>I-Pace 90 kWh</t>
  </si>
  <si>
    <t>e-Soul 64 kWh*</t>
  </si>
  <si>
    <t>Ioniq 28 kWh*</t>
  </si>
  <si>
    <t>e-Soul 64 kWh</t>
  </si>
  <si>
    <t>Ioniq 28 kWh</t>
  </si>
  <si>
    <t>Time</t>
  </si>
  <si>
    <t>+kWh</t>
  </si>
  <si>
    <t>+km</t>
  </si>
  <si>
    <t>Time (minutes)</t>
  </si>
  <si>
    <t>Added distance (km)</t>
  </si>
  <si>
    <t>Model (km)</t>
  </si>
  <si>
    <t>Model (time)</t>
  </si>
  <si>
    <t>Model 3</t>
  </si>
  <si>
    <t>Taycan</t>
  </si>
  <si>
    <t>e-tron</t>
  </si>
  <si>
    <t>Model X</t>
  </si>
  <si>
    <t>EQC</t>
  </si>
  <si>
    <t>e-Soul</t>
  </si>
  <si>
    <t>Ioniq</t>
  </si>
  <si>
    <t>I-Pace</t>
  </si>
  <si>
    <t>Model S 100 kWh</t>
  </si>
  <si>
    <t>Audi RS e-tron GT 93 kWh</t>
  </si>
  <si>
    <t>Model 3 2019 80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</si>
</sst>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</font>
    <font>
      <sz val="14"/>
      <color theme="1"/>
      <name val="Calibri"/>
    </font>
    <font>
      <sz val="20"/>
      <color theme="1"/>
      <name val="Calibri"/>
    </font>
    <font>
      <sz val="16"/>
      <color theme="1"/>
      <name val="Calibri"/>
    </font>
    <font>
      <sz val="11"/>
      <name val="Arial"/>
    </font>
    <font>
      <b/>
      <sz val="16"/>
      <color theme="1"/>
      <name val="Calibri"/>
    </font>
    <font>
      <b/>
      <sz val="16"/>
      <color theme="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00B0F0"/>
        <bgColor rgb="FF00B0F0"/>
      </patternFill>
    </fill>
    <fill>
      <patternFill patternType="solid">
        <fgColor rgb="FFFABF8F"/>
        <bgColor rgb="FFFABF8F"/>
      </patternFill>
    </fill>
    <fill>
      <patternFill patternType="solid">
        <fgColor rgb="FFFF9999"/>
        <bgColor rgb="FFFF9999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DBE5F1"/>
        <bgColor rgb="FFDBE5F1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quotePrefix="1" applyFont="1" applyFill="1" applyBorder="1"/>
    <xf numFmtId="0" fontId="3" fillId="4" borderId="1" xfId="0" applyFont="1" applyFill="1" applyBorder="1"/>
    <xf numFmtId="0" fontId="3" fillId="4" borderId="1" xfId="0" quotePrefix="1" applyFont="1" applyFill="1" applyBorder="1"/>
    <xf numFmtId="0" fontId="3" fillId="5" borderId="1" xfId="0" applyFont="1" applyFill="1" applyBorder="1"/>
    <xf numFmtId="0" fontId="3" fillId="5" borderId="1" xfId="0" quotePrefix="1" applyFont="1" applyFill="1" applyBorder="1"/>
    <xf numFmtId="0" fontId="3" fillId="6" borderId="1" xfId="0" applyFont="1" applyFill="1" applyBorder="1"/>
    <xf numFmtId="0" fontId="3" fillId="6" borderId="1" xfId="0" quotePrefix="1" applyFont="1" applyFill="1" applyBorder="1"/>
    <xf numFmtId="0" fontId="3" fillId="7" borderId="1" xfId="0" applyFont="1" applyFill="1" applyBorder="1"/>
    <xf numFmtId="0" fontId="3" fillId="7" borderId="1" xfId="0" quotePrefix="1" applyFont="1" applyFill="1" applyBorder="1"/>
    <xf numFmtId="0" fontId="3" fillId="8" borderId="1" xfId="0" applyFont="1" applyFill="1" applyBorder="1"/>
    <xf numFmtId="0" fontId="3" fillId="8" borderId="1" xfId="0" quotePrefix="1" applyFont="1" applyFill="1" applyBorder="1"/>
    <xf numFmtId="0" fontId="3" fillId="9" borderId="1" xfId="0" applyFont="1" applyFill="1" applyBorder="1"/>
    <xf numFmtId="0" fontId="3" fillId="9" borderId="1" xfId="0" quotePrefix="1" applyFont="1" applyFill="1" applyBorder="1"/>
    <xf numFmtId="0" fontId="3" fillId="10" borderId="1" xfId="0" applyFont="1" applyFill="1" applyBorder="1"/>
    <xf numFmtId="0" fontId="3" fillId="10" borderId="1" xfId="0" quotePrefix="1" applyFon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164" fontId="3" fillId="6" borderId="1" xfId="0" applyNumberFormat="1" applyFont="1" applyFill="1" applyBorder="1"/>
    <xf numFmtId="164" fontId="3" fillId="7" borderId="1" xfId="0" applyNumberFormat="1" applyFont="1" applyFill="1" applyBorder="1"/>
    <xf numFmtId="1" fontId="3" fillId="7" borderId="1" xfId="0" applyNumberFormat="1" applyFont="1" applyFill="1" applyBorder="1"/>
    <xf numFmtId="164" fontId="3" fillId="8" borderId="1" xfId="0" applyNumberFormat="1" applyFont="1" applyFill="1" applyBorder="1"/>
    <xf numFmtId="1" fontId="3" fillId="8" borderId="1" xfId="0" applyNumberFormat="1" applyFont="1" applyFill="1" applyBorder="1"/>
    <xf numFmtId="164" fontId="3" fillId="9" borderId="1" xfId="0" applyNumberFormat="1" applyFont="1" applyFill="1" applyBorder="1"/>
    <xf numFmtId="1" fontId="3" fillId="9" borderId="1" xfId="0" applyNumberFormat="1" applyFont="1" applyFill="1" applyBorder="1"/>
    <xf numFmtId="164" fontId="3" fillId="10" borderId="1" xfId="0" applyNumberFormat="1" applyFont="1" applyFill="1" applyBorder="1"/>
    <xf numFmtId="1" fontId="3" fillId="10" borderId="1" xfId="0" applyNumberFormat="1" applyFont="1" applyFill="1" applyBorder="1"/>
    <xf numFmtId="0" fontId="5" fillId="0" borderId="1" xfId="0" applyFont="1" applyBorder="1"/>
    <xf numFmtId="0" fontId="6" fillId="11" borderId="1" xfId="0" applyFont="1" applyFill="1" applyBorder="1"/>
    <xf numFmtId="0" fontId="3" fillId="0" borderId="1" xfId="0" applyFont="1" applyBorder="1"/>
    <xf numFmtId="1" fontId="3" fillId="0" borderId="1" xfId="0" applyNumberFormat="1" applyFont="1" applyBorder="1"/>
    <xf numFmtId="0" fontId="3" fillId="12" borderId="1" xfId="0" applyFont="1" applyFill="1" applyBorder="1"/>
    <xf numFmtId="1" fontId="3" fillId="12" borderId="1" xfId="0" applyNumberFormat="1" applyFont="1" applyFill="1" applyBorder="1"/>
    <xf numFmtId="0" fontId="1" fillId="0" borderId="0" xfId="0" applyFont="1" applyAlignment="1">
      <alignment horizontal="center" textRotation="90"/>
    </xf>
    <xf numFmtId="0" fontId="0" fillId="0" borderId="0" xfId="0" applyFont="1" applyAlignment="1"/>
    <xf numFmtId="0" fontId="3" fillId="3" borderId="2" xfId="0" applyFont="1" applyFill="1" applyBorder="1" applyAlignment="1">
      <alignment horizontal="center" textRotation="45"/>
    </xf>
    <xf numFmtId="0" fontId="4" fillId="0" borderId="3" xfId="0" applyFont="1" applyBorder="1"/>
    <xf numFmtId="0" fontId="4" fillId="0" borderId="4" xfId="0" applyFont="1" applyBorder="1"/>
    <xf numFmtId="0" fontId="3" fillId="4" borderId="2" xfId="0" applyFont="1" applyFill="1" applyBorder="1" applyAlignment="1">
      <alignment horizontal="center" textRotation="45"/>
    </xf>
    <xf numFmtId="0" fontId="3" fillId="5" borderId="2" xfId="0" applyFont="1" applyFill="1" applyBorder="1" applyAlignment="1">
      <alignment horizontal="center" textRotation="45"/>
    </xf>
    <xf numFmtId="0" fontId="3" fillId="6" borderId="2" xfId="0" applyFont="1" applyFill="1" applyBorder="1" applyAlignment="1">
      <alignment horizontal="center" textRotation="45"/>
    </xf>
    <xf numFmtId="0" fontId="3" fillId="7" borderId="2" xfId="0" applyFont="1" applyFill="1" applyBorder="1" applyAlignment="1">
      <alignment horizontal="center" textRotation="45"/>
    </xf>
    <xf numFmtId="0" fontId="3" fillId="8" borderId="2" xfId="0" applyFont="1" applyFill="1" applyBorder="1" applyAlignment="1">
      <alignment horizontal="center" textRotation="45"/>
    </xf>
    <xf numFmtId="0" fontId="3" fillId="9" borderId="2" xfId="0" applyFont="1" applyFill="1" applyBorder="1" applyAlignment="1">
      <alignment horizontal="center" textRotation="45"/>
    </xf>
    <xf numFmtId="0" fontId="3" fillId="10" borderId="2" xfId="0" applyFont="1" applyFill="1" applyBorder="1" applyAlignment="1">
      <alignment horizontal="center" textRotation="45"/>
    </xf>
    <xf numFmtId="0" fontId="6" fillId="11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6" fillId="11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Audi e-tron 50 vs 55 charging power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'e-tron comparison'!$A$3:$A$93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'e-tron comparison'!$B$3:$B$93</c:f>
              <c:numCache>
                <c:formatCode>General</c:formatCode>
                <c:ptCount val="91"/>
                <c:pt idx="0">
                  <c:v>139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140</c:v>
                </c:pt>
                <c:pt idx="19">
                  <c:v>140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142</c:v>
                </c:pt>
                <c:pt idx="31">
                  <c:v>142</c:v>
                </c:pt>
                <c:pt idx="32">
                  <c:v>142</c:v>
                </c:pt>
                <c:pt idx="33">
                  <c:v>143</c:v>
                </c:pt>
                <c:pt idx="34">
                  <c:v>143</c:v>
                </c:pt>
                <c:pt idx="35">
                  <c:v>143</c:v>
                </c:pt>
                <c:pt idx="36">
                  <c:v>143</c:v>
                </c:pt>
                <c:pt idx="37">
                  <c:v>143</c:v>
                </c:pt>
                <c:pt idx="38">
                  <c:v>143</c:v>
                </c:pt>
                <c:pt idx="39">
                  <c:v>143</c:v>
                </c:pt>
                <c:pt idx="40">
                  <c:v>143</c:v>
                </c:pt>
                <c:pt idx="41">
                  <c:v>144</c:v>
                </c:pt>
                <c:pt idx="42">
                  <c:v>144</c:v>
                </c:pt>
                <c:pt idx="43">
                  <c:v>144</c:v>
                </c:pt>
                <c:pt idx="44">
                  <c:v>144</c:v>
                </c:pt>
                <c:pt idx="45">
                  <c:v>144</c:v>
                </c:pt>
                <c:pt idx="46">
                  <c:v>144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146</c:v>
                </c:pt>
                <c:pt idx="54">
                  <c:v>146</c:v>
                </c:pt>
                <c:pt idx="55">
                  <c:v>147</c:v>
                </c:pt>
                <c:pt idx="56">
                  <c:v>147</c:v>
                </c:pt>
                <c:pt idx="57">
                  <c:v>147</c:v>
                </c:pt>
                <c:pt idx="58">
                  <c:v>148</c:v>
                </c:pt>
                <c:pt idx="59">
                  <c:v>148</c:v>
                </c:pt>
                <c:pt idx="60">
                  <c:v>144</c:v>
                </c:pt>
                <c:pt idx="61">
                  <c:v>136</c:v>
                </c:pt>
                <c:pt idx="62">
                  <c:v>136</c:v>
                </c:pt>
                <c:pt idx="63">
                  <c:v>136</c:v>
                </c:pt>
                <c:pt idx="64">
                  <c:v>137</c:v>
                </c:pt>
                <c:pt idx="65">
                  <c:v>137</c:v>
                </c:pt>
                <c:pt idx="66">
                  <c:v>135</c:v>
                </c:pt>
                <c:pt idx="67">
                  <c:v>131</c:v>
                </c:pt>
                <c:pt idx="68">
                  <c:v>134</c:v>
                </c:pt>
                <c:pt idx="69">
                  <c:v>135</c:v>
                </c:pt>
                <c:pt idx="70">
                  <c:v>125</c:v>
                </c:pt>
                <c:pt idx="71">
                  <c:v>107</c:v>
                </c:pt>
                <c:pt idx="72">
                  <c:v>98</c:v>
                </c:pt>
                <c:pt idx="73">
                  <c:v>95</c:v>
                </c:pt>
                <c:pt idx="74">
                  <c:v>93</c:v>
                </c:pt>
                <c:pt idx="75">
                  <c:v>92</c:v>
                </c:pt>
                <c:pt idx="76">
                  <c:v>89</c:v>
                </c:pt>
                <c:pt idx="77">
                  <c:v>86</c:v>
                </c:pt>
                <c:pt idx="78">
                  <c:v>84</c:v>
                </c:pt>
                <c:pt idx="79">
                  <c:v>82</c:v>
                </c:pt>
                <c:pt idx="80">
                  <c:v>79</c:v>
                </c:pt>
                <c:pt idx="81">
                  <c:v>77</c:v>
                </c:pt>
                <c:pt idx="82">
                  <c:v>74</c:v>
                </c:pt>
                <c:pt idx="83">
                  <c:v>71</c:v>
                </c:pt>
                <c:pt idx="84">
                  <c:v>68</c:v>
                </c:pt>
                <c:pt idx="85">
                  <c:v>66</c:v>
                </c:pt>
                <c:pt idx="86">
                  <c:v>63</c:v>
                </c:pt>
                <c:pt idx="87">
                  <c:v>60</c:v>
                </c:pt>
                <c:pt idx="88">
                  <c:v>57</c:v>
                </c:pt>
                <c:pt idx="89">
                  <c:v>53</c:v>
                </c:pt>
                <c:pt idx="9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6-41B2-B4D7-2A7BBD54C0AB}"/>
            </c:ext>
          </c:extLst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'e-tron comparison'!$A$3:$A$93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'e-tron comparison'!$E$3:$E$93</c:f>
              <c:numCache>
                <c:formatCode>General</c:formatCode>
                <c:ptCount val="91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126</c:v>
                </c:pt>
                <c:pt idx="5">
                  <c:v>125</c:v>
                </c:pt>
                <c:pt idx="6">
                  <c:v>126</c:v>
                </c:pt>
                <c:pt idx="7">
                  <c:v>124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123</c:v>
                </c:pt>
                <c:pt idx="17">
                  <c:v>123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121</c:v>
                </c:pt>
                <c:pt idx="22">
                  <c:v>121</c:v>
                </c:pt>
                <c:pt idx="23">
                  <c:v>121</c:v>
                </c:pt>
                <c:pt idx="24">
                  <c:v>120</c:v>
                </c:pt>
                <c:pt idx="25">
                  <c:v>119</c:v>
                </c:pt>
                <c:pt idx="26">
                  <c:v>119</c:v>
                </c:pt>
                <c:pt idx="27">
                  <c:v>118</c:v>
                </c:pt>
                <c:pt idx="28">
                  <c:v>117</c:v>
                </c:pt>
                <c:pt idx="29">
                  <c:v>116</c:v>
                </c:pt>
                <c:pt idx="30">
                  <c:v>116</c:v>
                </c:pt>
                <c:pt idx="31">
                  <c:v>116</c:v>
                </c:pt>
                <c:pt idx="32">
                  <c:v>115</c:v>
                </c:pt>
                <c:pt idx="33">
                  <c:v>114</c:v>
                </c:pt>
                <c:pt idx="34">
                  <c:v>114</c:v>
                </c:pt>
                <c:pt idx="35">
                  <c:v>113</c:v>
                </c:pt>
                <c:pt idx="36">
                  <c:v>112</c:v>
                </c:pt>
                <c:pt idx="37">
                  <c:v>113</c:v>
                </c:pt>
                <c:pt idx="38">
                  <c:v>112</c:v>
                </c:pt>
                <c:pt idx="39">
                  <c:v>112</c:v>
                </c:pt>
                <c:pt idx="40">
                  <c:v>113</c:v>
                </c:pt>
                <c:pt idx="41">
                  <c:v>113</c:v>
                </c:pt>
                <c:pt idx="42">
                  <c:v>113</c:v>
                </c:pt>
                <c:pt idx="43">
                  <c:v>113</c:v>
                </c:pt>
                <c:pt idx="44">
                  <c:v>114</c:v>
                </c:pt>
                <c:pt idx="45">
                  <c:v>114</c:v>
                </c:pt>
                <c:pt idx="46">
                  <c:v>114</c:v>
                </c:pt>
                <c:pt idx="47">
                  <c:v>114</c:v>
                </c:pt>
                <c:pt idx="48">
                  <c:v>114</c:v>
                </c:pt>
                <c:pt idx="49">
                  <c:v>114</c:v>
                </c:pt>
                <c:pt idx="50">
                  <c:v>115</c:v>
                </c:pt>
                <c:pt idx="51">
                  <c:v>115</c:v>
                </c:pt>
                <c:pt idx="52">
                  <c:v>115</c:v>
                </c:pt>
                <c:pt idx="53">
                  <c:v>115</c:v>
                </c:pt>
                <c:pt idx="54">
                  <c:v>116</c:v>
                </c:pt>
                <c:pt idx="55">
                  <c:v>113</c:v>
                </c:pt>
                <c:pt idx="56">
                  <c:v>110</c:v>
                </c:pt>
                <c:pt idx="57">
                  <c:v>107</c:v>
                </c:pt>
                <c:pt idx="58">
                  <c:v>106</c:v>
                </c:pt>
                <c:pt idx="59">
                  <c:v>104</c:v>
                </c:pt>
                <c:pt idx="60">
                  <c:v>101</c:v>
                </c:pt>
                <c:pt idx="61">
                  <c:v>99</c:v>
                </c:pt>
                <c:pt idx="62">
                  <c:v>97</c:v>
                </c:pt>
                <c:pt idx="63">
                  <c:v>94</c:v>
                </c:pt>
                <c:pt idx="64">
                  <c:v>92</c:v>
                </c:pt>
                <c:pt idx="65">
                  <c:v>89</c:v>
                </c:pt>
                <c:pt idx="66">
                  <c:v>87</c:v>
                </c:pt>
                <c:pt idx="67">
                  <c:v>85</c:v>
                </c:pt>
                <c:pt idx="68">
                  <c:v>82</c:v>
                </c:pt>
                <c:pt idx="69">
                  <c:v>80</c:v>
                </c:pt>
                <c:pt idx="70">
                  <c:v>78</c:v>
                </c:pt>
                <c:pt idx="71">
                  <c:v>76</c:v>
                </c:pt>
                <c:pt idx="72">
                  <c:v>73</c:v>
                </c:pt>
                <c:pt idx="73">
                  <c:v>69</c:v>
                </c:pt>
                <c:pt idx="74">
                  <c:v>66</c:v>
                </c:pt>
                <c:pt idx="75">
                  <c:v>65</c:v>
                </c:pt>
                <c:pt idx="76">
                  <c:v>62</c:v>
                </c:pt>
                <c:pt idx="77">
                  <c:v>59</c:v>
                </c:pt>
                <c:pt idx="78">
                  <c:v>57</c:v>
                </c:pt>
                <c:pt idx="79">
                  <c:v>54</c:v>
                </c:pt>
                <c:pt idx="80">
                  <c:v>51</c:v>
                </c:pt>
                <c:pt idx="81">
                  <c:v>48</c:v>
                </c:pt>
                <c:pt idx="82">
                  <c:v>45</c:v>
                </c:pt>
                <c:pt idx="83">
                  <c:v>42</c:v>
                </c:pt>
                <c:pt idx="84">
                  <c:v>40</c:v>
                </c:pt>
                <c:pt idx="85">
                  <c:v>37</c:v>
                </c:pt>
                <c:pt idx="86">
                  <c:v>34</c:v>
                </c:pt>
                <c:pt idx="87">
                  <c:v>31</c:v>
                </c:pt>
                <c:pt idx="88">
                  <c:v>28</c:v>
                </c:pt>
                <c:pt idx="89">
                  <c:v>24</c:v>
                </c:pt>
                <c:pt idx="9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6-41B2-B4D7-2A7BBD54C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920332"/>
        <c:axId val="1441494073"/>
      </c:lineChart>
      <c:catAx>
        <c:axId val="3059203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441494073"/>
        <c:crosses val="autoZero"/>
        <c:auto val="1"/>
        <c:lblAlgn val="ctr"/>
        <c:lblOffset val="100"/>
        <c:noMultiLvlLbl val="1"/>
      </c:catAx>
      <c:valAx>
        <c:axId val="14414940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3059203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kWh added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Range!$C$3:$C$37</c:f>
              <c:numCache>
                <c:formatCode>0.0</c:formatCode>
                <c:ptCount val="35"/>
                <c:pt idx="0">
                  <c:v>4.18</c:v>
                </c:pt>
                <c:pt idx="1">
                  <c:v>7.524</c:v>
                </c:pt>
                <c:pt idx="2">
                  <c:v>11.703999999999999</c:v>
                </c:pt>
                <c:pt idx="3">
                  <c:v>15.883999999999999</c:v>
                </c:pt>
                <c:pt idx="4">
                  <c:v>19.227999999999998</c:v>
                </c:pt>
                <c:pt idx="5">
                  <c:v>22.571999999999999</c:v>
                </c:pt>
                <c:pt idx="6">
                  <c:v>25.08</c:v>
                </c:pt>
                <c:pt idx="7">
                  <c:v>27.587999999999997</c:v>
                </c:pt>
                <c:pt idx="8">
                  <c:v>30.096</c:v>
                </c:pt>
                <c:pt idx="9">
                  <c:v>32.603999999999999</c:v>
                </c:pt>
                <c:pt idx="10">
                  <c:v>34.275999999999996</c:v>
                </c:pt>
                <c:pt idx="11">
                  <c:v>36.783999999999999</c:v>
                </c:pt>
                <c:pt idx="12">
                  <c:v>39.292000000000002</c:v>
                </c:pt>
                <c:pt idx="13">
                  <c:v>41.8</c:v>
                </c:pt>
                <c:pt idx="14">
                  <c:v>44.308</c:v>
                </c:pt>
                <c:pt idx="15">
                  <c:v>45.98</c:v>
                </c:pt>
                <c:pt idx="16">
                  <c:v>48.488</c:v>
                </c:pt>
                <c:pt idx="17">
                  <c:v>50.995999999999995</c:v>
                </c:pt>
                <c:pt idx="18">
                  <c:v>53.503999999999998</c:v>
                </c:pt>
                <c:pt idx="19">
                  <c:v>55.175999999999995</c:v>
                </c:pt>
                <c:pt idx="20">
                  <c:v>56.847999999999999</c:v>
                </c:pt>
                <c:pt idx="21">
                  <c:v>58.519999999999996</c:v>
                </c:pt>
                <c:pt idx="22">
                  <c:v>59.355999999999995</c:v>
                </c:pt>
                <c:pt idx="23">
                  <c:v>60.192</c:v>
                </c:pt>
                <c:pt idx="24">
                  <c:v>61.027999999999999</c:v>
                </c:pt>
                <c:pt idx="25">
                  <c:v>61.863999999999997</c:v>
                </c:pt>
                <c:pt idx="26">
                  <c:v>61.863999999999997</c:v>
                </c:pt>
                <c:pt idx="27">
                  <c:v>62.699999999999996</c:v>
                </c:pt>
                <c:pt idx="28">
                  <c:v>63.535999999999994</c:v>
                </c:pt>
                <c:pt idx="29">
                  <c:v>63.535999999999994</c:v>
                </c:pt>
                <c:pt idx="30">
                  <c:v>64.372</c:v>
                </c:pt>
                <c:pt idx="31">
                  <c:v>65.207999999999998</c:v>
                </c:pt>
                <c:pt idx="32">
                  <c:v>65.207999999999998</c:v>
                </c:pt>
                <c:pt idx="33">
                  <c:v>66.043999999999997</c:v>
                </c:pt>
                <c:pt idx="34">
                  <c:v>66.88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8-4C80-B41A-876928CF54E9}"/>
            </c:ext>
          </c:extLst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Range!$F$3:$F$39</c:f>
              <c:numCache>
                <c:formatCode>0.0</c:formatCode>
                <c:ptCount val="37"/>
                <c:pt idx="0">
                  <c:v>2.2349999999999999</c:v>
                </c:pt>
                <c:pt idx="1">
                  <c:v>7.45</c:v>
                </c:pt>
                <c:pt idx="2">
                  <c:v>11.92</c:v>
                </c:pt>
                <c:pt idx="3">
                  <c:v>15.645</c:v>
                </c:pt>
                <c:pt idx="4">
                  <c:v>18.625</c:v>
                </c:pt>
                <c:pt idx="5">
                  <c:v>22.35</c:v>
                </c:pt>
                <c:pt idx="6">
                  <c:v>25.33</c:v>
                </c:pt>
                <c:pt idx="7">
                  <c:v>27.565000000000001</c:v>
                </c:pt>
                <c:pt idx="8">
                  <c:v>29.8</c:v>
                </c:pt>
                <c:pt idx="9">
                  <c:v>32.78</c:v>
                </c:pt>
                <c:pt idx="10">
                  <c:v>35.015000000000001</c:v>
                </c:pt>
                <c:pt idx="11">
                  <c:v>36.505000000000003</c:v>
                </c:pt>
                <c:pt idx="12">
                  <c:v>38.74</c:v>
                </c:pt>
                <c:pt idx="13">
                  <c:v>40.229999999999997</c:v>
                </c:pt>
                <c:pt idx="14">
                  <c:v>42.464999999999996</c:v>
                </c:pt>
                <c:pt idx="15">
                  <c:v>43.954999999999998</c:v>
                </c:pt>
                <c:pt idx="16">
                  <c:v>45.445</c:v>
                </c:pt>
                <c:pt idx="17">
                  <c:v>46.935000000000002</c:v>
                </c:pt>
                <c:pt idx="18">
                  <c:v>48.424999999999997</c:v>
                </c:pt>
                <c:pt idx="19">
                  <c:v>49.17</c:v>
                </c:pt>
                <c:pt idx="20">
                  <c:v>50.66</c:v>
                </c:pt>
                <c:pt idx="21">
                  <c:v>51.405000000000001</c:v>
                </c:pt>
                <c:pt idx="22">
                  <c:v>52.895000000000003</c:v>
                </c:pt>
                <c:pt idx="23">
                  <c:v>53.64</c:v>
                </c:pt>
                <c:pt idx="24">
                  <c:v>54.384999999999998</c:v>
                </c:pt>
                <c:pt idx="25">
                  <c:v>55.13</c:v>
                </c:pt>
                <c:pt idx="26">
                  <c:v>55.875</c:v>
                </c:pt>
                <c:pt idx="27">
                  <c:v>57.365000000000002</c:v>
                </c:pt>
                <c:pt idx="28">
                  <c:v>57.365000000000002</c:v>
                </c:pt>
                <c:pt idx="29">
                  <c:v>58.11</c:v>
                </c:pt>
                <c:pt idx="30">
                  <c:v>58.854999999999997</c:v>
                </c:pt>
                <c:pt idx="31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8-4C80-B41A-876928CF54E9}"/>
            </c:ext>
          </c:extLst>
        </c:ser>
        <c:ser>
          <c:idx val="2"/>
          <c:order val="2"/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val>
            <c:numRef>
              <c:f>Range!$I$3:$I$39</c:f>
              <c:numCache>
                <c:formatCode>0.0</c:formatCode>
                <c:ptCount val="37"/>
                <c:pt idx="0">
                  <c:v>0.92</c:v>
                </c:pt>
                <c:pt idx="1">
                  <c:v>2.7600000000000002</c:v>
                </c:pt>
                <c:pt idx="2">
                  <c:v>4.6000000000000005</c:v>
                </c:pt>
                <c:pt idx="3">
                  <c:v>6.44</c:v>
                </c:pt>
                <c:pt idx="4">
                  <c:v>8.2800000000000011</c:v>
                </c:pt>
                <c:pt idx="5">
                  <c:v>10.120000000000001</c:v>
                </c:pt>
                <c:pt idx="6">
                  <c:v>11.96</c:v>
                </c:pt>
                <c:pt idx="7">
                  <c:v>13.8</c:v>
                </c:pt>
                <c:pt idx="8">
                  <c:v>16.560000000000002</c:v>
                </c:pt>
                <c:pt idx="9">
                  <c:v>18.400000000000002</c:v>
                </c:pt>
                <c:pt idx="10">
                  <c:v>20.240000000000002</c:v>
                </c:pt>
                <c:pt idx="11">
                  <c:v>22.080000000000002</c:v>
                </c:pt>
                <c:pt idx="12">
                  <c:v>23</c:v>
                </c:pt>
                <c:pt idx="13">
                  <c:v>24.84</c:v>
                </c:pt>
                <c:pt idx="14">
                  <c:v>26.68</c:v>
                </c:pt>
                <c:pt idx="15">
                  <c:v>28.52</c:v>
                </c:pt>
                <c:pt idx="16">
                  <c:v>30.360000000000003</c:v>
                </c:pt>
                <c:pt idx="17">
                  <c:v>32.200000000000003</c:v>
                </c:pt>
                <c:pt idx="18">
                  <c:v>34.04</c:v>
                </c:pt>
                <c:pt idx="19">
                  <c:v>35.880000000000003</c:v>
                </c:pt>
                <c:pt idx="20">
                  <c:v>37.72</c:v>
                </c:pt>
                <c:pt idx="21">
                  <c:v>38.64</c:v>
                </c:pt>
                <c:pt idx="22">
                  <c:v>40.480000000000004</c:v>
                </c:pt>
                <c:pt idx="23">
                  <c:v>42.32</c:v>
                </c:pt>
                <c:pt idx="24">
                  <c:v>43.24</c:v>
                </c:pt>
                <c:pt idx="25">
                  <c:v>45.080000000000005</c:v>
                </c:pt>
                <c:pt idx="26">
                  <c:v>46</c:v>
                </c:pt>
                <c:pt idx="27">
                  <c:v>47.84</c:v>
                </c:pt>
                <c:pt idx="28">
                  <c:v>48.760000000000005</c:v>
                </c:pt>
                <c:pt idx="29">
                  <c:v>50.6</c:v>
                </c:pt>
                <c:pt idx="30">
                  <c:v>51.52</c:v>
                </c:pt>
                <c:pt idx="31">
                  <c:v>52.440000000000005</c:v>
                </c:pt>
                <c:pt idx="32">
                  <c:v>54.28</c:v>
                </c:pt>
                <c:pt idx="33">
                  <c:v>55.2</c:v>
                </c:pt>
                <c:pt idx="34">
                  <c:v>56.120000000000005</c:v>
                </c:pt>
                <c:pt idx="35">
                  <c:v>57.04</c:v>
                </c:pt>
                <c:pt idx="36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8-4C80-B41A-876928CF54E9}"/>
            </c:ext>
          </c:extLst>
        </c:ser>
        <c:ser>
          <c:idx val="3"/>
          <c:order val="3"/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val>
            <c:numRef>
              <c:f>Range!$L$3:$L$39</c:f>
              <c:numCache>
                <c:formatCode>0.0</c:formatCode>
                <c:ptCount val="37"/>
                <c:pt idx="0">
                  <c:v>1.67</c:v>
                </c:pt>
                <c:pt idx="1">
                  <c:v>4.1749999999999998</c:v>
                </c:pt>
                <c:pt idx="2">
                  <c:v>6.68</c:v>
                </c:pt>
                <c:pt idx="3">
                  <c:v>9.1849999999999987</c:v>
                </c:pt>
                <c:pt idx="4">
                  <c:v>10.855</c:v>
                </c:pt>
                <c:pt idx="5">
                  <c:v>13.36</c:v>
                </c:pt>
                <c:pt idx="6">
                  <c:v>15.864999999999998</c:v>
                </c:pt>
                <c:pt idx="7">
                  <c:v>18.369999999999997</c:v>
                </c:pt>
                <c:pt idx="8">
                  <c:v>20.04</c:v>
                </c:pt>
                <c:pt idx="9">
                  <c:v>22.544999999999998</c:v>
                </c:pt>
                <c:pt idx="10">
                  <c:v>25.049999999999997</c:v>
                </c:pt>
                <c:pt idx="11">
                  <c:v>27.555</c:v>
                </c:pt>
                <c:pt idx="12">
                  <c:v>29.224999999999998</c:v>
                </c:pt>
                <c:pt idx="13">
                  <c:v>31.729999999999997</c:v>
                </c:pt>
                <c:pt idx="14">
                  <c:v>34.234999999999999</c:v>
                </c:pt>
                <c:pt idx="15">
                  <c:v>36.739999999999995</c:v>
                </c:pt>
                <c:pt idx="16">
                  <c:v>38.409999999999997</c:v>
                </c:pt>
                <c:pt idx="17">
                  <c:v>40.914999999999999</c:v>
                </c:pt>
                <c:pt idx="18">
                  <c:v>43.42</c:v>
                </c:pt>
                <c:pt idx="19">
                  <c:v>45.924999999999997</c:v>
                </c:pt>
                <c:pt idx="20">
                  <c:v>47.594999999999999</c:v>
                </c:pt>
                <c:pt idx="21">
                  <c:v>50.099999999999994</c:v>
                </c:pt>
                <c:pt idx="22">
                  <c:v>51.769999999999996</c:v>
                </c:pt>
                <c:pt idx="23">
                  <c:v>54.274999999999999</c:v>
                </c:pt>
                <c:pt idx="24">
                  <c:v>55.945</c:v>
                </c:pt>
                <c:pt idx="25">
                  <c:v>58.449999999999996</c:v>
                </c:pt>
                <c:pt idx="26">
                  <c:v>60.12</c:v>
                </c:pt>
                <c:pt idx="27">
                  <c:v>60.954999999999998</c:v>
                </c:pt>
                <c:pt idx="28">
                  <c:v>62.625</c:v>
                </c:pt>
                <c:pt idx="29">
                  <c:v>64.295000000000002</c:v>
                </c:pt>
                <c:pt idx="30">
                  <c:v>65.13</c:v>
                </c:pt>
                <c:pt idx="31">
                  <c:v>66.8</c:v>
                </c:pt>
                <c:pt idx="32">
                  <c:v>67.634999999999991</c:v>
                </c:pt>
                <c:pt idx="33">
                  <c:v>68.47</c:v>
                </c:pt>
                <c:pt idx="34">
                  <c:v>70.14</c:v>
                </c:pt>
                <c:pt idx="35">
                  <c:v>70.974999999999994</c:v>
                </c:pt>
                <c:pt idx="36">
                  <c:v>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F8-4C80-B41A-876928CF54E9}"/>
            </c:ext>
          </c:extLst>
        </c:ser>
        <c:ser>
          <c:idx val="4"/>
          <c:order val="4"/>
          <c:spPr>
            <a:ln cmpd="sng">
              <a:solidFill>
                <a:srgbClr val="4BACC6"/>
              </a:solidFill>
            </a:ln>
          </c:spPr>
          <c:marker>
            <c:symbol val="none"/>
          </c:marker>
          <c:val>
            <c:numRef>
              <c:f>Range!$O$3:$O$39</c:f>
              <c:numCache>
                <c:formatCode>0.0</c:formatCode>
                <c:ptCount val="37"/>
                <c:pt idx="0">
                  <c:v>0.8</c:v>
                </c:pt>
                <c:pt idx="1">
                  <c:v>2.4000000000000004</c:v>
                </c:pt>
                <c:pt idx="2">
                  <c:v>4</c:v>
                </c:pt>
                <c:pt idx="3">
                  <c:v>5.6000000000000005</c:v>
                </c:pt>
                <c:pt idx="4">
                  <c:v>7.2</c:v>
                </c:pt>
                <c:pt idx="5">
                  <c:v>8.8000000000000007</c:v>
                </c:pt>
                <c:pt idx="6">
                  <c:v>10.4</c:v>
                </c:pt>
                <c:pt idx="7">
                  <c:v>12</c:v>
                </c:pt>
                <c:pt idx="8">
                  <c:v>13.600000000000001</c:v>
                </c:pt>
                <c:pt idx="9">
                  <c:v>15.200000000000001</c:v>
                </c:pt>
                <c:pt idx="10">
                  <c:v>16.8</c:v>
                </c:pt>
                <c:pt idx="11">
                  <c:v>19.200000000000003</c:v>
                </c:pt>
                <c:pt idx="12">
                  <c:v>20.8</c:v>
                </c:pt>
                <c:pt idx="13">
                  <c:v>22.400000000000002</c:v>
                </c:pt>
                <c:pt idx="14">
                  <c:v>24</c:v>
                </c:pt>
                <c:pt idx="15">
                  <c:v>25.6</c:v>
                </c:pt>
                <c:pt idx="16">
                  <c:v>27.200000000000003</c:v>
                </c:pt>
                <c:pt idx="17">
                  <c:v>28.8</c:v>
                </c:pt>
                <c:pt idx="18">
                  <c:v>30.400000000000002</c:v>
                </c:pt>
                <c:pt idx="19">
                  <c:v>32</c:v>
                </c:pt>
                <c:pt idx="20">
                  <c:v>32.800000000000004</c:v>
                </c:pt>
                <c:pt idx="21">
                  <c:v>34.4</c:v>
                </c:pt>
                <c:pt idx="22">
                  <c:v>36</c:v>
                </c:pt>
                <c:pt idx="23">
                  <c:v>37.6</c:v>
                </c:pt>
                <c:pt idx="24">
                  <c:v>39.200000000000003</c:v>
                </c:pt>
                <c:pt idx="25">
                  <c:v>40.800000000000004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47.2</c:v>
                </c:pt>
                <c:pt idx="31">
                  <c:v>48.800000000000004</c:v>
                </c:pt>
                <c:pt idx="32">
                  <c:v>49.6</c:v>
                </c:pt>
                <c:pt idx="33">
                  <c:v>51.2</c:v>
                </c:pt>
                <c:pt idx="34">
                  <c:v>52</c:v>
                </c:pt>
                <c:pt idx="35">
                  <c:v>53.6</c:v>
                </c:pt>
                <c:pt idx="36">
                  <c:v>54.400000000000006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F8-4C80-B41A-876928CF54E9}"/>
            </c:ext>
          </c:extLst>
        </c:ser>
        <c:ser>
          <c:idx val="5"/>
          <c:order val="5"/>
          <c:spPr>
            <a:ln cmpd="sng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Range!$R$3:$R$39</c:f>
              <c:numCache>
                <c:formatCode>0.0</c:formatCode>
                <c:ptCount val="37"/>
                <c:pt idx="0">
                  <c:v>1.64</c:v>
                </c:pt>
                <c:pt idx="1">
                  <c:v>3.28</c:v>
                </c:pt>
                <c:pt idx="2">
                  <c:v>4.92</c:v>
                </c:pt>
                <c:pt idx="3">
                  <c:v>5.7399999999999993</c:v>
                </c:pt>
                <c:pt idx="4">
                  <c:v>7.38</c:v>
                </c:pt>
                <c:pt idx="5">
                  <c:v>9.02</c:v>
                </c:pt>
                <c:pt idx="6">
                  <c:v>9.84</c:v>
                </c:pt>
                <c:pt idx="7">
                  <c:v>11.479999999999999</c:v>
                </c:pt>
                <c:pt idx="8">
                  <c:v>13.12</c:v>
                </c:pt>
                <c:pt idx="9">
                  <c:v>13.94</c:v>
                </c:pt>
                <c:pt idx="10">
                  <c:v>15.579999999999998</c:v>
                </c:pt>
                <c:pt idx="11">
                  <c:v>17.22</c:v>
                </c:pt>
                <c:pt idx="12">
                  <c:v>18.04</c:v>
                </c:pt>
                <c:pt idx="13">
                  <c:v>19.68</c:v>
                </c:pt>
                <c:pt idx="14">
                  <c:v>21.32</c:v>
                </c:pt>
                <c:pt idx="15">
                  <c:v>22.139999999999997</c:v>
                </c:pt>
                <c:pt idx="16">
                  <c:v>23.779999999999998</c:v>
                </c:pt>
                <c:pt idx="17">
                  <c:v>25.419999999999998</c:v>
                </c:pt>
                <c:pt idx="18">
                  <c:v>27.06</c:v>
                </c:pt>
                <c:pt idx="19">
                  <c:v>27.88</c:v>
                </c:pt>
                <c:pt idx="20">
                  <c:v>29.52</c:v>
                </c:pt>
                <c:pt idx="21">
                  <c:v>30.34</c:v>
                </c:pt>
                <c:pt idx="22">
                  <c:v>31.979999999999997</c:v>
                </c:pt>
                <c:pt idx="23">
                  <c:v>32.799999999999997</c:v>
                </c:pt>
                <c:pt idx="24">
                  <c:v>34.44</c:v>
                </c:pt>
                <c:pt idx="25">
                  <c:v>36.08</c:v>
                </c:pt>
                <c:pt idx="26">
                  <c:v>36.9</c:v>
                </c:pt>
                <c:pt idx="27">
                  <c:v>38.54</c:v>
                </c:pt>
                <c:pt idx="28">
                  <c:v>40.18</c:v>
                </c:pt>
                <c:pt idx="29">
                  <c:v>41.82</c:v>
                </c:pt>
                <c:pt idx="30">
                  <c:v>42.64</c:v>
                </c:pt>
                <c:pt idx="31">
                  <c:v>44.279999999999994</c:v>
                </c:pt>
                <c:pt idx="32">
                  <c:v>45.099999999999994</c:v>
                </c:pt>
                <c:pt idx="33">
                  <c:v>46.739999999999995</c:v>
                </c:pt>
                <c:pt idx="34">
                  <c:v>47.559999999999995</c:v>
                </c:pt>
                <c:pt idx="35">
                  <c:v>48.379999999999995</c:v>
                </c:pt>
                <c:pt idx="36">
                  <c:v>50.019999999999996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F8-4C80-B41A-876928CF54E9}"/>
            </c:ext>
          </c:extLst>
        </c:ser>
        <c:ser>
          <c:idx val="6"/>
          <c:order val="6"/>
          <c:spPr>
            <a:ln cmpd="sng">
              <a:solidFill>
                <a:srgbClr val="84A7D1"/>
              </a:solidFill>
            </a:ln>
          </c:spPr>
          <c:marker>
            <c:symbol val="none"/>
          </c:marker>
          <c:val>
            <c:numRef>
              <c:f>Range!$U$3:$U$39</c:f>
              <c:numCache>
                <c:formatCode>0.0</c:formatCode>
                <c:ptCount val="37"/>
                <c:pt idx="0">
                  <c:v>1.3</c:v>
                </c:pt>
                <c:pt idx="1">
                  <c:v>1.9500000000000002</c:v>
                </c:pt>
                <c:pt idx="2">
                  <c:v>3.25</c:v>
                </c:pt>
                <c:pt idx="3">
                  <c:v>4.55</c:v>
                </c:pt>
                <c:pt idx="4">
                  <c:v>5.8500000000000005</c:v>
                </c:pt>
                <c:pt idx="5">
                  <c:v>6.5</c:v>
                </c:pt>
                <c:pt idx="6">
                  <c:v>7.8000000000000007</c:v>
                </c:pt>
                <c:pt idx="7">
                  <c:v>9.1</c:v>
                </c:pt>
                <c:pt idx="8">
                  <c:v>10.4</c:v>
                </c:pt>
                <c:pt idx="9">
                  <c:v>11.05</c:v>
                </c:pt>
                <c:pt idx="10">
                  <c:v>12.35</c:v>
                </c:pt>
                <c:pt idx="11">
                  <c:v>13.65</c:v>
                </c:pt>
                <c:pt idx="12">
                  <c:v>14.950000000000001</c:v>
                </c:pt>
                <c:pt idx="13">
                  <c:v>15.600000000000001</c:v>
                </c:pt>
                <c:pt idx="14">
                  <c:v>16.900000000000002</c:v>
                </c:pt>
                <c:pt idx="15">
                  <c:v>18.2</c:v>
                </c:pt>
                <c:pt idx="16">
                  <c:v>19.5</c:v>
                </c:pt>
                <c:pt idx="17">
                  <c:v>20.150000000000002</c:v>
                </c:pt>
                <c:pt idx="18">
                  <c:v>21.45</c:v>
                </c:pt>
                <c:pt idx="19">
                  <c:v>22.75</c:v>
                </c:pt>
                <c:pt idx="20">
                  <c:v>24.05</c:v>
                </c:pt>
                <c:pt idx="21">
                  <c:v>25.35</c:v>
                </c:pt>
                <c:pt idx="22">
                  <c:v>26</c:v>
                </c:pt>
                <c:pt idx="23">
                  <c:v>27.3</c:v>
                </c:pt>
                <c:pt idx="24">
                  <c:v>28.6</c:v>
                </c:pt>
                <c:pt idx="25">
                  <c:v>29.25</c:v>
                </c:pt>
                <c:pt idx="26">
                  <c:v>30.55</c:v>
                </c:pt>
                <c:pt idx="27">
                  <c:v>31.200000000000003</c:v>
                </c:pt>
                <c:pt idx="28">
                  <c:v>31.85</c:v>
                </c:pt>
                <c:pt idx="29">
                  <c:v>33.15</c:v>
                </c:pt>
                <c:pt idx="30">
                  <c:v>33.800000000000004</c:v>
                </c:pt>
                <c:pt idx="31">
                  <c:v>34.450000000000003</c:v>
                </c:pt>
                <c:pt idx="32">
                  <c:v>35.75</c:v>
                </c:pt>
                <c:pt idx="33">
                  <c:v>36.4</c:v>
                </c:pt>
                <c:pt idx="34">
                  <c:v>37.050000000000004</c:v>
                </c:pt>
                <c:pt idx="35">
                  <c:v>37.700000000000003</c:v>
                </c:pt>
                <c:pt idx="3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F8-4C80-B41A-876928CF54E9}"/>
            </c:ext>
          </c:extLst>
        </c:ser>
        <c:ser>
          <c:idx val="7"/>
          <c:order val="7"/>
          <c:spPr>
            <a:ln cmpd="sng">
              <a:solidFill>
                <a:srgbClr val="D38582"/>
              </a:solidFill>
            </a:ln>
          </c:spPr>
          <c:marker>
            <c:symbol val="none"/>
          </c:marker>
          <c:val>
            <c:numRef>
              <c:f>Range!$X$3:$X$29</c:f>
              <c:numCache>
                <c:formatCode>0.0</c:formatCode>
                <c:ptCount val="27"/>
                <c:pt idx="0">
                  <c:v>0.84000000000000008</c:v>
                </c:pt>
                <c:pt idx="1">
                  <c:v>1.6800000000000002</c:v>
                </c:pt>
                <c:pt idx="2">
                  <c:v>2.2400000000000002</c:v>
                </c:pt>
                <c:pt idx="3">
                  <c:v>3.08</c:v>
                </c:pt>
                <c:pt idx="4">
                  <c:v>4.2</c:v>
                </c:pt>
                <c:pt idx="5">
                  <c:v>5.0400000000000009</c:v>
                </c:pt>
                <c:pt idx="6">
                  <c:v>6.16</c:v>
                </c:pt>
                <c:pt idx="7">
                  <c:v>7.0000000000000009</c:v>
                </c:pt>
                <c:pt idx="8">
                  <c:v>8.120000000000001</c:v>
                </c:pt>
                <c:pt idx="9">
                  <c:v>8.9600000000000009</c:v>
                </c:pt>
                <c:pt idx="10">
                  <c:v>10.080000000000002</c:v>
                </c:pt>
                <c:pt idx="11">
                  <c:v>11.200000000000001</c:v>
                </c:pt>
                <c:pt idx="12">
                  <c:v>12.32</c:v>
                </c:pt>
                <c:pt idx="13">
                  <c:v>13.440000000000001</c:v>
                </c:pt>
                <c:pt idx="14">
                  <c:v>14.560000000000002</c:v>
                </c:pt>
                <c:pt idx="15">
                  <c:v>15.680000000000001</c:v>
                </c:pt>
                <c:pt idx="16">
                  <c:v>16.520000000000003</c:v>
                </c:pt>
                <c:pt idx="17">
                  <c:v>17.64</c:v>
                </c:pt>
                <c:pt idx="18">
                  <c:v>18.760000000000002</c:v>
                </c:pt>
                <c:pt idx="19">
                  <c:v>19.600000000000001</c:v>
                </c:pt>
                <c:pt idx="20">
                  <c:v>20.440000000000001</c:v>
                </c:pt>
                <c:pt idx="21">
                  <c:v>20.720000000000002</c:v>
                </c:pt>
                <c:pt idx="22">
                  <c:v>21.000000000000004</c:v>
                </c:pt>
                <c:pt idx="23">
                  <c:v>21.560000000000002</c:v>
                </c:pt>
                <c:pt idx="24">
                  <c:v>21.840000000000003</c:v>
                </c:pt>
                <c:pt idx="25">
                  <c:v>22.12</c:v>
                </c:pt>
                <c:pt idx="26">
                  <c:v>22.400000000000002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F8-4C80-B41A-876928CF5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199425"/>
        <c:axId val="1132846132"/>
      </c:lineChart>
      <c:catAx>
        <c:axId val="890199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minutes</a:t>
                </a:r>
              </a:p>
            </c:rich>
          </c:tx>
          <c:layout>
            <c:manualLayout>
              <c:xMode val="edge"/>
              <c:yMode val="edge"/>
              <c:x val="0.86571227509604776"/>
              <c:y val="0.893264043246409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132846132"/>
        <c:crosses val="autoZero"/>
        <c:auto val="1"/>
        <c:lblAlgn val="ctr"/>
        <c:lblOffset val="100"/>
        <c:noMultiLvlLbl val="1"/>
      </c:catAx>
      <c:valAx>
        <c:axId val="1132846132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kWh</a:t>
                </a:r>
              </a:p>
            </c:rich>
          </c:tx>
          <c:layout>
            <c:manualLayout>
              <c:xMode val="edge"/>
              <c:yMode val="edge"/>
              <c:x val="4.5107794361525733E-2"/>
              <c:y val="3.8500946875311491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89019942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C-rating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'e-tron comparison'!$C$3:$C$83</c:f>
              <c:numCache>
                <c:formatCode>General</c:formatCode>
                <c:ptCount val="81"/>
                <c:pt idx="0">
                  <c:v>1.4631578947368422</c:v>
                </c:pt>
                <c:pt idx="1">
                  <c:v>1.4736842105263157</c:v>
                </c:pt>
                <c:pt idx="2">
                  <c:v>1.4736842105263157</c:v>
                </c:pt>
                <c:pt idx="3">
                  <c:v>1.4736842105263157</c:v>
                </c:pt>
                <c:pt idx="4">
                  <c:v>1.4736842105263157</c:v>
                </c:pt>
                <c:pt idx="5">
                  <c:v>1.4736842105263157</c:v>
                </c:pt>
                <c:pt idx="6">
                  <c:v>1.4736842105263157</c:v>
                </c:pt>
                <c:pt idx="7">
                  <c:v>1.4736842105263157</c:v>
                </c:pt>
                <c:pt idx="8">
                  <c:v>1.4842105263157894</c:v>
                </c:pt>
                <c:pt idx="9">
                  <c:v>1.4842105263157894</c:v>
                </c:pt>
                <c:pt idx="10">
                  <c:v>1.4842105263157894</c:v>
                </c:pt>
                <c:pt idx="11">
                  <c:v>1.4842105263157894</c:v>
                </c:pt>
                <c:pt idx="12">
                  <c:v>1.4842105263157894</c:v>
                </c:pt>
                <c:pt idx="13">
                  <c:v>1.4842105263157894</c:v>
                </c:pt>
                <c:pt idx="14">
                  <c:v>1.4842105263157894</c:v>
                </c:pt>
                <c:pt idx="15">
                  <c:v>1.4842105263157894</c:v>
                </c:pt>
                <c:pt idx="16">
                  <c:v>1.4842105263157894</c:v>
                </c:pt>
                <c:pt idx="17">
                  <c:v>1.4842105263157894</c:v>
                </c:pt>
                <c:pt idx="18">
                  <c:v>1.4736842105263157</c:v>
                </c:pt>
                <c:pt idx="19">
                  <c:v>1.4736842105263157</c:v>
                </c:pt>
                <c:pt idx="20">
                  <c:v>1.4842105263157894</c:v>
                </c:pt>
                <c:pt idx="21">
                  <c:v>1.4842105263157894</c:v>
                </c:pt>
                <c:pt idx="22">
                  <c:v>1.4842105263157894</c:v>
                </c:pt>
                <c:pt idx="23">
                  <c:v>1.4947368421052631</c:v>
                </c:pt>
                <c:pt idx="24">
                  <c:v>1.4947368421052631</c:v>
                </c:pt>
                <c:pt idx="25">
                  <c:v>1.4947368421052631</c:v>
                </c:pt>
                <c:pt idx="26">
                  <c:v>1.4947368421052631</c:v>
                </c:pt>
                <c:pt idx="27">
                  <c:v>1.4947368421052631</c:v>
                </c:pt>
                <c:pt idx="28">
                  <c:v>1.4947368421052631</c:v>
                </c:pt>
                <c:pt idx="29">
                  <c:v>1.4947368421052631</c:v>
                </c:pt>
                <c:pt idx="30">
                  <c:v>1.4947368421052631</c:v>
                </c:pt>
                <c:pt idx="31">
                  <c:v>1.4947368421052631</c:v>
                </c:pt>
                <c:pt idx="32">
                  <c:v>1.4947368421052631</c:v>
                </c:pt>
                <c:pt idx="33">
                  <c:v>1.5052631578947369</c:v>
                </c:pt>
                <c:pt idx="34">
                  <c:v>1.5052631578947369</c:v>
                </c:pt>
                <c:pt idx="35">
                  <c:v>1.5052631578947369</c:v>
                </c:pt>
                <c:pt idx="36">
                  <c:v>1.5052631578947369</c:v>
                </c:pt>
                <c:pt idx="37">
                  <c:v>1.5052631578947369</c:v>
                </c:pt>
                <c:pt idx="38">
                  <c:v>1.5052631578947369</c:v>
                </c:pt>
                <c:pt idx="39">
                  <c:v>1.5052631578947369</c:v>
                </c:pt>
                <c:pt idx="40">
                  <c:v>1.5052631578947369</c:v>
                </c:pt>
                <c:pt idx="41">
                  <c:v>1.5157894736842106</c:v>
                </c:pt>
                <c:pt idx="42">
                  <c:v>1.5157894736842106</c:v>
                </c:pt>
                <c:pt idx="43">
                  <c:v>1.5157894736842106</c:v>
                </c:pt>
                <c:pt idx="44">
                  <c:v>1.5157894736842106</c:v>
                </c:pt>
                <c:pt idx="45">
                  <c:v>1.5157894736842106</c:v>
                </c:pt>
                <c:pt idx="46">
                  <c:v>1.5157894736842106</c:v>
                </c:pt>
                <c:pt idx="47">
                  <c:v>1.5263157894736843</c:v>
                </c:pt>
                <c:pt idx="48">
                  <c:v>1.5263157894736843</c:v>
                </c:pt>
                <c:pt idx="49">
                  <c:v>1.5263157894736843</c:v>
                </c:pt>
                <c:pt idx="50">
                  <c:v>1.5263157894736843</c:v>
                </c:pt>
                <c:pt idx="51">
                  <c:v>1.5263157894736843</c:v>
                </c:pt>
                <c:pt idx="52">
                  <c:v>1.5263157894736843</c:v>
                </c:pt>
                <c:pt idx="53">
                  <c:v>1.5368421052631578</c:v>
                </c:pt>
                <c:pt idx="54">
                  <c:v>1.5368421052631578</c:v>
                </c:pt>
                <c:pt idx="55">
                  <c:v>1.5473684210526315</c:v>
                </c:pt>
                <c:pt idx="56">
                  <c:v>1.5473684210526315</c:v>
                </c:pt>
                <c:pt idx="57">
                  <c:v>1.5473684210526315</c:v>
                </c:pt>
                <c:pt idx="58">
                  <c:v>1.5578947368421052</c:v>
                </c:pt>
                <c:pt idx="59">
                  <c:v>1.5578947368421052</c:v>
                </c:pt>
                <c:pt idx="60">
                  <c:v>1.5157894736842106</c:v>
                </c:pt>
                <c:pt idx="61">
                  <c:v>1.4315789473684211</c:v>
                </c:pt>
                <c:pt idx="62">
                  <c:v>1.4315789473684211</c:v>
                </c:pt>
                <c:pt idx="63">
                  <c:v>1.4315789473684211</c:v>
                </c:pt>
                <c:pt idx="64">
                  <c:v>1.4421052631578948</c:v>
                </c:pt>
                <c:pt idx="65">
                  <c:v>1.4421052631578948</c:v>
                </c:pt>
                <c:pt idx="66">
                  <c:v>1.4210526315789473</c:v>
                </c:pt>
                <c:pt idx="67">
                  <c:v>1.3789473684210527</c:v>
                </c:pt>
                <c:pt idx="68">
                  <c:v>1.4105263157894736</c:v>
                </c:pt>
                <c:pt idx="69">
                  <c:v>1.4210526315789473</c:v>
                </c:pt>
                <c:pt idx="70">
                  <c:v>1.3157894736842106</c:v>
                </c:pt>
                <c:pt idx="71">
                  <c:v>1.1263157894736842</c:v>
                </c:pt>
                <c:pt idx="72">
                  <c:v>1.0315789473684212</c:v>
                </c:pt>
                <c:pt idx="73">
                  <c:v>1</c:v>
                </c:pt>
                <c:pt idx="74">
                  <c:v>0.97894736842105268</c:v>
                </c:pt>
                <c:pt idx="75">
                  <c:v>0.96842105263157896</c:v>
                </c:pt>
                <c:pt idx="76">
                  <c:v>0.93684210526315792</c:v>
                </c:pt>
                <c:pt idx="77">
                  <c:v>0.90526315789473688</c:v>
                </c:pt>
                <c:pt idx="78">
                  <c:v>0.88421052631578945</c:v>
                </c:pt>
                <c:pt idx="79">
                  <c:v>0.86315789473684212</c:v>
                </c:pt>
                <c:pt idx="80">
                  <c:v>0.83157894736842108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2-4408-A283-ADC82B801757}"/>
            </c:ext>
          </c:extLst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'e-tron comparison'!$F$3:$F$83</c:f>
              <c:numCache>
                <c:formatCode>General</c:formatCode>
                <c:ptCount val="81"/>
                <c:pt idx="0">
                  <c:v>1.7605633802816902</c:v>
                </c:pt>
                <c:pt idx="1">
                  <c:v>1.7605633802816902</c:v>
                </c:pt>
                <c:pt idx="2">
                  <c:v>1.7605633802816902</c:v>
                </c:pt>
                <c:pt idx="3">
                  <c:v>1.7605633802816902</c:v>
                </c:pt>
                <c:pt idx="4">
                  <c:v>1.7746478873239437</c:v>
                </c:pt>
                <c:pt idx="5">
                  <c:v>1.7605633802816902</c:v>
                </c:pt>
                <c:pt idx="6">
                  <c:v>1.7746478873239437</c:v>
                </c:pt>
                <c:pt idx="7">
                  <c:v>1.7464788732394365</c:v>
                </c:pt>
                <c:pt idx="8">
                  <c:v>1.7605633802816902</c:v>
                </c:pt>
                <c:pt idx="9">
                  <c:v>1.7605633802816902</c:v>
                </c:pt>
                <c:pt idx="10">
                  <c:v>1.7605633802816902</c:v>
                </c:pt>
                <c:pt idx="11">
                  <c:v>1.7464788732394365</c:v>
                </c:pt>
                <c:pt idx="12">
                  <c:v>1.7464788732394365</c:v>
                </c:pt>
                <c:pt idx="13">
                  <c:v>1.7464788732394365</c:v>
                </c:pt>
                <c:pt idx="14">
                  <c:v>1.7464788732394365</c:v>
                </c:pt>
                <c:pt idx="15">
                  <c:v>1.7464788732394365</c:v>
                </c:pt>
                <c:pt idx="16">
                  <c:v>1.732394366197183</c:v>
                </c:pt>
                <c:pt idx="17">
                  <c:v>1.732394366197183</c:v>
                </c:pt>
                <c:pt idx="18">
                  <c:v>1.732394366197183</c:v>
                </c:pt>
                <c:pt idx="19">
                  <c:v>1.732394366197183</c:v>
                </c:pt>
                <c:pt idx="20">
                  <c:v>1.7183098591549295</c:v>
                </c:pt>
                <c:pt idx="21">
                  <c:v>1.704225352112676</c:v>
                </c:pt>
                <c:pt idx="22">
                  <c:v>1.704225352112676</c:v>
                </c:pt>
                <c:pt idx="23">
                  <c:v>1.704225352112676</c:v>
                </c:pt>
                <c:pt idx="24">
                  <c:v>1.6901408450704225</c:v>
                </c:pt>
                <c:pt idx="25">
                  <c:v>1.676056338028169</c:v>
                </c:pt>
                <c:pt idx="26">
                  <c:v>1.676056338028169</c:v>
                </c:pt>
                <c:pt idx="27">
                  <c:v>1.6619718309859155</c:v>
                </c:pt>
                <c:pt idx="28">
                  <c:v>1.647887323943662</c:v>
                </c:pt>
                <c:pt idx="29">
                  <c:v>1.6338028169014085</c:v>
                </c:pt>
                <c:pt idx="30">
                  <c:v>1.6338028169014085</c:v>
                </c:pt>
                <c:pt idx="31">
                  <c:v>1.6338028169014085</c:v>
                </c:pt>
                <c:pt idx="32">
                  <c:v>1.619718309859155</c:v>
                </c:pt>
                <c:pt idx="33">
                  <c:v>1.6056338028169015</c:v>
                </c:pt>
                <c:pt idx="34">
                  <c:v>1.6056338028169015</c:v>
                </c:pt>
                <c:pt idx="35">
                  <c:v>1.591549295774648</c:v>
                </c:pt>
                <c:pt idx="36">
                  <c:v>1.5774647887323943</c:v>
                </c:pt>
                <c:pt idx="37">
                  <c:v>1.591549295774648</c:v>
                </c:pt>
                <c:pt idx="38">
                  <c:v>1.5774647887323943</c:v>
                </c:pt>
                <c:pt idx="39">
                  <c:v>1.5774647887323943</c:v>
                </c:pt>
                <c:pt idx="40">
                  <c:v>1.591549295774648</c:v>
                </c:pt>
                <c:pt idx="41">
                  <c:v>1.591549295774648</c:v>
                </c:pt>
                <c:pt idx="42">
                  <c:v>1.591549295774648</c:v>
                </c:pt>
                <c:pt idx="43">
                  <c:v>1.591549295774648</c:v>
                </c:pt>
                <c:pt idx="44">
                  <c:v>1.6056338028169015</c:v>
                </c:pt>
                <c:pt idx="45">
                  <c:v>1.6056338028169015</c:v>
                </c:pt>
                <c:pt idx="46">
                  <c:v>1.6056338028169015</c:v>
                </c:pt>
                <c:pt idx="47">
                  <c:v>1.6056338028169015</c:v>
                </c:pt>
                <c:pt idx="48">
                  <c:v>1.6056338028169015</c:v>
                </c:pt>
                <c:pt idx="49">
                  <c:v>1.6056338028169015</c:v>
                </c:pt>
                <c:pt idx="50">
                  <c:v>1.619718309859155</c:v>
                </c:pt>
                <c:pt idx="51">
                  <c:v>1.619718309859155</c:v>
                </c:pt>
                <c:pt idx="52">
                  <c:v>1.619718309859155</c:v>
                </c:pt>
                <c:pt idx="53">
                  <c:v>1.619718309859155</c:v>
                </c:pt>
                <c:pt idx="54">
                  <c:v>1.6338028169014085</c:v>
                </c:pt>
                <c:pt idx="55">
                  <c:v>1.591549295774648</c:v>
                </c:pt>
                <c:pt idx="56">
                  <c:v>1.5492957746478873</c:v>
                </c:pt>
                <c:pt idx="57">
                  <c:v>1.5070422535211268</c:v>
                </c:pt>
                <c:pt idx="58">
                  <c:v>1.4929577464788732</c:v>
                </c:pt>
                <c:pt idx="59">
                  <c:v>1.4647887323943662</c:v>
                </c:pt>
                <c:pt idx="60">
                  <c:v>1.4225352112676057</c:v>
                </c:pt>
                <c:pt idx="61">
                  <c:v>1.3943661971830985</c:v>
                </c:pt>
                <c:pt idx="62">
                  <c:v>1.3661971830985915</c:v>
                </c:pt>
                <c:pt idx="63">
                  <c:v>1.323943661971831</c:v>
                </c:pt>
                <c:pt idx="64">
                  <c:v>1.295774647887324</c:v>
                </c:pt>
                <c:pt idx="65">
                  <c:v>1.2535211267605635</c:v>
                </c:pt>
                <c:pt idx="66">
                  <c:v>1.2253521126760563</c:v>
                </c:pt>
                <c:pt idx="67">
                  <c:v>1.1971830985915493</c:v>
                </c:pt>
                <c:pt idx="68">
                  <c:v>1.1549295774647887</c:v>
                </c:pt>
                <c:pt idx="69">
                  <c:v>1.1267605633802817</c:v>
                </c:pt>
                <c:pt idx="70">
                  <c:v>1.0985915492957747</c:v>
                </c:pt>
                <c:pt idx="71">
                  <c:v>1.0704225352112675</c:v>
                </c:pt>
                <c:pt idx="72">
                  <c:v>1.028169014084507</c:v>
                </c:pt>
                <c:pt idx="73">
                  <c:v>0.971830985915493</c:v>
                </c:pt>
                <c:pt idx="74">
                  <c:v>0.92957746478873238</c:v>
                </c:pt>
                <c:pt idx="75">
                  <c:v>0.91549295774647887</c:v>
                </c:pt>
                <c:pt idx="76">
                  <c:v>0.87323943661971826</c:v>
                </c:pt>
                <c:pt idx="77">
                  <c:v>0.83098591549295775</c:v>
                </c:pt>
                <c:pt idx="78">
                  <c:v>0.80281690140845074</c:v>
                </c:pt>
                <c:pt idx="79">
                  <c:v>0.76056338028169013</c:v>
                </c:pt>
                <c:pt idx="80">
                  <c:v>0.71830985915492962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2-4408-A283-ADC82B80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314160"/>
        <c:axId val="509988408"/>
      </c:lineChart>
      <c:catAx>
        <c:axId val="121431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509988408"/>
        <c:crosses val="autoZero"/>
        <c:auto val="1"/>
        <c:lblAlgn val="ctr"/>
        <c:lblOffset val="100"/>
        <c:noMultiLvlLbl val="1"/>
      </c:catAx>
      <c:valAx>
        <c:axId val="5099884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2143141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Charging power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'Charging curve (2)'!$B$1:$D$1</c:f>
              <c:strCache>
                <c:ptCount val="1"/>
                <c:pt idx="0">
                  <c:v>Audi RS e-tron GT 93 kWh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(2)'!$B$3:$B$83</c:f>
              <c:numCache>
                <c:formatCode>General</c:formatCode>
                <c:ptCount val="81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252</c:v>
                </c:pt>
                <c:pt idx="4">
                  <c:v>253</c:v>
                </c:pt>
                <c:pt idx="5">
                  <c:v>255</c:v>
                </c:pt>
                <c:pt idx="6">
                  <c:v>257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260</c:v>
                </c:pt>
                <c:pt idx="12">
                  <c:v>261</c:v>
                </c:pt>
                <c:pt idx="13">
                  <c:v>262</c:v>
                </c:pt>
                <c:pt idx="14">
                  <c:v>262</c:v>
                </c:pt>
                <c:pt idx="15">
                  <c:v>262</c:v>
                </c:pt>
                <c:pt idx="16">
                  <c:v>263</c:v>
                </c:pt>
                <c:pt idx="17">
                  <c:v>263</c:v>
                </c:pt>
                <c:pt idx="18">
                  <c:v>263</c:v>
                </c:pt>
                <c:pt idx="19">
                  <c:v>264</c:v>
                </c:pt>
                <c:pt idx="20">
                  <c:v>264</c:v>
                </c:pt>
                <c:pt idx="21">
                  <c:v>238</c:v>
                </c:pt>
                <c:pt idx="22">
                  <c:v>244</c:v>
                </c:pt>
                <c:pt idx="23">
                  <c:v>245</c:v>
                </c:pt>
                <c:pt idx="24">
                  <c:v>244</c:v>
                </c:pt>
                <c:pt idx="25">
                  <c:v>245</c:v>
                </c:pt>
                <c:pt idx="26">
                  <c:v>245</c:v>
                </c:pt>
                <c:pt idx="27">
                  <c:v>245</c:v>
                </c:pt>
                <c:pt idx="28">
                  <c:v>246</c:v>
                </c:pt>
                <c:pt idx="29">
                  <c:v>246</c:v>
                </c:pt>
                <c:pt idx="30">
                  <c:v>246</c:v>
                </c:pt>
                <c:pt idx="31">
                  <c:v>247</c:v>
                </c:pt>
                <c:pt idx="32">
                  <c:v>246</c:v>
                </c:pt>
                <c:pt idx="33">
                  <c:v>248</c:v>
                </c:pt>
                <c:pt idx="34">
                  <c:v>248</c:v>
                </c:pt>
                <c:pt idx="35">
                  <c:v>247</c:v>
                </c:pt>
                <c:pt idx="36">
                  <c:v>248</c:v>
                </c:pt>
                <c:pt idx="37">
                  <c:v>249</c:v>
                </c:pt>
                <c:pt idx="38">
                  <c:v>248</c:v>
                </c:pt>
                <c:pt idx="39">
                  <c:v>249</c:v>
                </c:pt>
                <c:pt idx="40">
                  <c:v>230</c:v>
                </c:pt>
                <c:pt idx="41">
                  <c:v>227</c:v>
                </c:pt>
                <c:pt idx="42">
                  <c:v>228</c:v>
                </c:pt>
                <c:pt idx="43">
                  <c:v>229</c:v>
                </c:pt>
                <c:pt idx="44">
                  <c:v>208</c:v>
                </c:pt>
                <c:pt idx="45">
                  <c:v>208</c:v>
                </c:pt>
                <c:pt idx="46">
                  <c:v>207</c:v>
                </c:pt>
                <c:pt idx="47">
                  <c:v>183</c:v>
                </c:pt>
                <c:pt idx="48">
                  <c:v>189</c:v>
                </c:pt>
                <c:pt idx="49">
                  <c:v>189</c:v>
                </c:pt>
                <c:pt idx="50">
                  <c:v>190</c:v>
                </c:pt>
                <c:pt idx="51">
                  <c:v>179</c:v>
                </c:pt>
                <c:pt idx="52">
                  <c:v>179</c:v>
                </c:pt>
                <c:pt idx="53">
                  <c:v>178</c:v>
                </c:pt>
                <c:pt idx="54">
                  <c:v>151</c:v>
                </c:pt>
                <c:pt idx="55">
                  <c:v>151</c:v>
                </c:pt>
                <c:pt idx="56">
                  <c:v>151</c:v>
                </c:pt>
                <c:pt idx="57">
                  <c:v>151</c:v>
                </c:pt>
                <c:pt idx="58">
                  <c:v>151</c:v>
                </c:pt>
                <c:pt idx="59">
                  <c:v>151</c:v>
                </c:pt>
                <c:pt idx="60">
                  <c:v>151</c:v>
                </c:pt>
                <c:pt idx="61">
                  <c:v>151</c:v>
                </c:pt>
                <c:pt idx="62">
                  <c:v>151</c:v>
                </c:pt>
                <c:pt idx="63">
                  <c:v>152</c:v>
                </c:pt>
                <c:pt idx="64">
                  <c:v>119</c:v>
                </c:pt>
                <c:pt idx="65">
                  <c:v>119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122</c:v>
                </c:pt>
                <c:pt idx="70">
                  <c:v>88</c:v>
                </c:pt>
                <c:pt idx="71">
                  <c:v>81</c:v>
                </c:pt>
                <c:pt idx="72">
                  <c:v>72</c:v>
                </c:pt>
                <c:pt idx="73">
                  <c:v>61</c:v>
                </c:pt>
                <c:pt idx="74">
                  <c:v>51</c:v>
                </c:pt>
                <c:pt idx="75">
                  <c:v>42</c:v>
                </c:pt>
                <c:pt idx="76">
                  <c:v>37</c:v>
                </c:pt>
                <c:pt idx="77">
                  <c:v>34</c:v>
                </c:pt>
                <c:pt idx="78">
                  <c:v>33</c:v>
                </c:pt>
                <c:pt idx="79">
                  <c:v>43</c:v>
                </c:pt>
                <c:pt idx="8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A-4515-9066-19C4CA3AC20E}"/>
            </c:ext>
          </c:extLst>
        </c:ser>
        <c:ser>
          <c:idx val="1"/>
          <c:order val="1"/>
          <c:tx>
            <c:strRef>
              <c:f>'Charging curve (2)'!$E$1:$G$1</c:f>
              <c:strCache>
                <c:ptCount val="1"/>
                <c:pt idx="0">
                  <c:v>Model 3 2019 80 kWh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(2)'!$E$3:$E$83</c:f>
              <c:numCache>
                <c:formatCode>General</c:formatCode>
                <c:ptCount val="81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249</c:v>
                </c:pt>
                <c:pt idx="12">
                  <c:v>247</c:v>
                </c:pt>
                <c:pt idx="13">
                  <c:v>246</c:v>
                </c:pt>
                <c:pt idx="14">
                  <c:v>243</c:v>
                </c:pt>
                <c:pt idx="15">
                  <c:v>238</c:v>
                </c:pt>
                <c:pt idx="16">
                  <c:v>236</c:v>
                </c:pt>
                <c:pt idx="17">
                  <c:v>233</c:v>
                </c:pt>
                <c:pt idx="18">
                  <c:v>230</c:v>
                </c:pt>
                <c:pt idx="19">
                  <c:v>226</c:v>
                </c:pt>
                <c:pt idx="20">
                  <c:v>223</c:v>
                </c:pt>
                <c:pt idx="21">
                  <c:v>218</c:v>
                </c:pt>
                <c:pt idx="22">
                  <c:v>214</c:v>
                </c:pt>
                <c:pt idx="23">
                  <c:v>211</c:v>
                </c:pt>
                <c:pt idx="24">
                  <c:v>207</c:v>
                </c:pt>
                <c:pt idx="25">
                  <c:v>203</c:v>
                </c:pt>
                <c:pt idx="26">
                  <c:v>198</c:v>
                </c:pt>
                <c:pt idx="27">
                  <c:v>195</c:v>
                </c:pt>
                <c:pt idx="28">
                  <c:v>192</c:v>
                </c:pt>
                <c:pt idx="29">
                  <c:v>186</c:v>
                </c:pt>
                <c:pt idx="30">
                  <c:v>183</c:v>
                </c:pt>
                <c:pt idx="31">
                  <c:v>178</c:v>
                </c:pt>
                <c:pt idx="32">
                  <c:v>173</c:v>
                </c:pt>
                <c:pt idx="33">
                  <c:v>172</c:v>
                </c:pt>
                <c:pt idx="34">
                  <c:v>167</c:v>
                </c:pt>
                <c:pt idx="35">
                  <c:v>163</c:v>
                </c:pt>
                <c:pt idx="36">
                  <c:v>159</c:v>
                </c:pt>
                <c:pt idx="37">
                  <c:v>155</c:v>
                </c:pt>
                <c:pt idx="38">
                  <c:v>152</c:v>
                </c:pt>
                <c:pt idx="39">
                  <c:v>148</c:v>
                </c:pt>
                <c:pt idx="40">
                  <c:v>144</c:v>
                </c:pt>
                <c:pt idx="41">
                  <c:v>142</c:v>
                </c:pt>
                <c:pt idx="42">
                  <c:v>139</c:v>
                </c:pt>
                <c:pt idx="43">
                  <c:v>138</c:v>
                </c:pt>
                <c:pt idx="44">
                  <c:v>132</c:v>
                </c:pt>
                <c:pt idx="45">
                  <c:v>128</c:v>
                </c:pt>
                <c:pt idx="46">
                  <c:v>124</c:v>
                </c:pt>
                <c:pt idx="47">
                  <c:v>120</c:v>
                </c:pt>
                <c:pt idx="48">
                  <c:v>114</c:v>
                </c:pt>
                <c:pt idx="49">
                  <c:v>108</c:v>
                </c:pt>
                <c:pt idx="50">
                  <c:v>109</c:v>
                </c:pt>
                <c:pt idx="51">
                  <c:v>108</c:v>
                </c:pt>
                <c:pt idx="52">
                  <c:v>106</c:v>
                </c:pt>
                <c:pt idx="53">
                  <c:v>105</c:v>
                </c:pt>
                <c:pt idx="54">
                  <c:v>104</c:v>
                </c:pt>
                <c:pt idx="55">
                  <c:v>100</c:v>
                </c:pt>
                <c:pt idx="56">
                  <c:v>99</c:v>
                </c:pt>
                <c:pt idx="57">
                  <c:v>96</c:v>
                </c:pt>
                <c:pt idx="58">
                  <c:v>94</c:v>
                </c:pt>
                <c:pt idx="59">
                  <c:v>91</c:v>
                </c:pt>
                <c:pt idx="60">
                  <c:v>89</c:v>
                </c:pt>
                <c:pt idx="61">
                  <c:v>86</c:v>
                </c:pt>
                <c:pt idx="62">
                  <c:v>84</c:v>
                </c:pt>
                <c:pt idx="63">
                  <c:v>81</c:v>
                </c:pt>
                <c:pt idx="64">
                  <c:v>76</c:v>
                </c:pt>
                <c:pt idx="65">
                  <c:v>75</c:v>
                </c:pt>
                <c:pt idx="66">
                  <c:v>71</c:v>
                </c:pt>
                <c:pt idx="67">
                  <c:v>68</c:v>
                </c:pt>
                <c:pt idx="68">
                  <c:v>64</c:v>
                </c:pt>
                <c:pt idx="69">
                  <c:v>61</c:v>
                </c:pt>
                <c:pt idx="70">
                  <c:v>58</c:v>
                </c:pt>
                <c:pt idx="71">
                  <c:v>54</c:v>
                </c:pt>
                <c:pt idx="72">
                  <c:v>54</c:v>
                </c:pt>
                <c:pt idx="73">
                  <c:v>49</c:v>
                </c:pt>
                <c:pt idx="74">
                  <c:v>48</c:v>
                </c:pt>
                <c:pt idx="75">
                  <c:v>43</c:v>
                </c:pt>
                <c:pt idx="76">
                  <c:v>41</c:v>
                </c:pt>
                <c:pt idx="77">
                  <c:v>39</c:v>
                </c:pt>
                <c:pt idx="78">
                  <c:v>38</c:v>
                </c:pt>
                <c:pt idx="79">
                  <c:v>37</c:v>
                </c:pt>
                <c:pt idx="8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A-4515-9066-19C4CA3AC20E}"/>
            </c:ext>
          </c:extLst>
        </c:ser>
        <c:ser>
          <c:idx val="2"/>
          <c:order val="2"/>
          <c:tx>
            <c:strRef>
              <c:f>'Charging curve (2)'!$H$1:$J$1</c:f>
              <c:strCache>
                <c:ptCount val="1"/>
                <c:pt idx="0">
                  <c:v>Model S 100 kWh</c:v>
                </c:pt>
              </c:strCache>
            </c:strRef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(2)'!$H$3:$H$83</c:f>
              <c:numCache>
                <c:formatCode>General</c:formatCode>
                <c:ptCount val="81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249</c:v>
                </c:pt>
                <c:pt idx="25">
                  <c:v>248</c:v>
                </c:pt>
                <c:pt idx="26">
                  <c:v>238</c:v>
                </c:pt>
                <c:pt idx="27">
                  <c:v>230</c:v>
                </c:pt>
                <c:pt idx="28">
                  <c:v>220</c:v>
                </c:pt>
                <c:pt idx="29">
                  <c:v>216</c:v>
                </c:pt>
                <c:pt idx="30">
                  <c:v>210</c:v>
                </c:pt>
                <c:pt idx="31">
                  <c:v>208</c:v>
                </c:pt>
                <c:pt idx="32">
                  <c:v>204</c:v>
                </c:pt>
                <c:pt idx="33">
                  <c:v>202</c:v>
                </c:pt>
                <c:pt idx="34">
                  <c:v>198</c:v>
                </c:pt>
                <c:pt idx="35">
                  <c:v>192</c:v>
                </c:pt>
                <c:pt idx="36">
                  <c:v>184</c:v>
                </c:pt>
                <c:pt idx="37">
                  <c:v>178</c:v>
                </c:pt>
                <c:pt idx="38">
                  <c:v>172</c:v>
                </c:pt>
                <c:pt idx="39">
                  <c:v>168</c:v>
                </c:pt>
                <c:pt idx="40">
                  <c:v>162</c:v>
                </c:pt>
                <c:pt idx="41">
                  <c:v>158</c:v>
                </c:pt>
                <c:pt idx="42">
                  <c:v>152</c:v>
                </c:pt>
                <c:pt idx="43">
                  <c:v>150</c:v>
                </c:pt>
                <c:pt idx="44">
                  <c:v>146</c:v>
                </c:pt>
                <c:pt idx="45">
                  <c:v>142</c:v>
                </c:pt>
                <c:pt idx="46">
                  <c:v>139</c:v>
                </c:pt>
                <c:pt idx="47">
                  <c:v>136</c:v>
                </c:pt>
                <c:pt idx="48">
                  <c:v>132</c:v>
                </c:pt>
                <c:pt idx="49">
                  <c:v>130</c:v>
                </c:pt>
                <c:pt idx="50">
                  <c:v>127</c:v>
                </c:pt>
                <c:pt idx="51">
                  <c:v>123</c:v>
                </c:pt>
                <c:pt idx="52">
                  <c:v>120</c:v>
                </c:pt>
                <c:pt idx="53">
                  <c:v>117</c:v>
                </c:pt>
                <c:pt idx="54">
                  <c:v>114</c:v>
                </c:pt>
                <c:pt idx="55">
                  <c:v>112</c:v>
                </c:pt>
                <c:pt idx="56">
                  <c:v>108</c:v>
                </c:pt>
                <c:pt idx="57">
                  <c:v>106</c:v>
                </c:pt>
                <c:pt idx="58">
                  <c:v>104</c:v>
                </c:pt>
                <c:pt idx="59">
                  <c:v>101</c:v>
                </c:pt>
                <c:pt idx="60">
                  <c:v>98</c:v>
                </c:pt>
                <c:pt idx="61">
                  <c:v>96</c:v>
                </c:pt>
                <c:pt idx="62">
                  <c:v>94</c:v>
                </c:pt>
                <c:pt idx="63">
                  <c:v>91</c:v>
                </c:pt>
                <c:pt idx="64">
                  <c:v>89</c:v>
                </c:pt>
                <c:pt idx="65">
                  <c:v>86</c:v>
                </c:pt>
                <c:pt idx="66">
                  <c:v>82</c:v>
                </c:pt>
                <c:pt idx="67">
                  <c:v>80</c:v>
                </c:pt>
                <c:pt idx="68">
                  <c:v>77</c:v>
                </c:pt>
                <c:pt idx="69">
                  <c:v>75</c:v>
                </c:pt>
                <c:pt idx="70">
                  <c:v>72</c:v>
                </c:pt>
                <c:pt idx="71">
                  <c:v>70</c:v>
                </c:pt>
                <c:pt idx="72">
                  <c:v>68</c:v>
                </c:pt>
                <c:pt idx="73">
                  <c:v>66</c:v>
                </c:pt>
                <c:pt idx="74">
                  <c:v>63</c:v>
                </c:pt>
                <c:pt idx="75">
                  <c:v>61</c:v>
                </c:pt>
                <c:pt idx="76">
                  <c:v>59</c:v>
                </c:pt>
                <c:pt idx="77">
                  <c:v>56</c:v>
                </c:pt>
                <c:pt idx="78">
                  <c:v>55</c:v>
                </c:pt>
                <c:pt idx="79">
                  <c:v>54</c:v>
                </c:pt>
                <c:pt idx="8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A-4515-9066-19C4CA3A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116823"/>
        <c:axId val="828994421"/>
      </c:lineChart>
      <c:catAx>
        <c:axId val="1540116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828994421"/>
        <c:crosses val="autoZero"/>
        <c:auto val="1"/>
        <c:lblAlgn val="ctr"/>
        <c:lblOffset val="100"/>
        <c:noMultiLvlLbl val="1"/>
      </c:catAx>
      <c:valAx>
        <c:axId val="828994421"/>
        <c:scaling>
          <c:orientation val="minMax"/>
          <c:max val="28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5401168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C-rating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'Charging curve (2)'!$B$1:$D$1</c:f>
              <c:strCache>
                <c:ptCount val="1"/>
                <c:pt idx="0">
                  <c:v>Audi RS e-tron GT 93 kWh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(2)'!$C$3:$C$83</c:f>
              <c:numCache>
                <c:formatCode>General</c:formatCode>
                <c:ptCount val="81"/>
                <c:pt idx="0">
                  <c:v>2.5802997858672376</c:v>
                </c:pt>
                <c:pt idx="1">
                  <c:v>2.5802997858672376</c:v>
                </c:pt>
                <c:pt idx="2">
                  <c:v>2.5802997858672376</c:v>
                </c:pt>
                <c:pt idx="3">
                  <c:v>2.6980728051391862</c:v>
                </c:pt>
                <c:pt idx="4">
                  <c:v>2.708779443254818</c:v>
                </c:pt>
                <c:pt idx="5">
                  <c:v>2.7301927194860811</c:v>
                </c:pt>
                <c:pt idx="6">
                  <c:v>2.7516059957173447</c:v>
                </c:pt>
                <c:pt idx="7">
                  <c:v>2.7516059957173447</c:v>
                </c:pt>
                <c:pt idx="8">
                  <c:v>2.7623126338329764</c:v>
                </c:pt>
                <c:pt idx="9">
                  <c:v>2.7730192719486078</c:v>
                </c:pt>
                <c:pt idx="10">
                  <c:v>2.7837259100642395</c:v>
                </c:pt>
                <c:pt idx="11">
                  <c:v>2.7837259100642395</c:v>
                </c:pt>
                <c:pt idx="12">
                  <c:v>2.7944325481798713</c:v>
                </c:pt>
                <c:pt idx="13">
                  <c:v>2.8051391862955031</c:v>
                </c:pt>
                <c:pt idx="14">
                  <c:v>2.8051391862955031</c:v>
                </c:pt>
                <c:pt idx="15">
                  <c:v>2.8051391862955031</c:v>
                </c:pt>
                <c:pt idx="16">
                  <c:v>2.8158458244111348</c:v>
                </c:pt>
                <c:pt idx="17">
                  <c:v>2.8158458244111348</c:v>
                </c:pt>
                <c:pt idx="18">
                  <c:v>2.8158458244111348</c:v>
                </c:pt>
                <c:pt idx="19">
                  <c:v>2.8265524625267666</c:v>
                </c:pt>
                <c:pt idx="20">
                  <c:v>2.8265524625267666</c:v>
                </c:pt>
                <c:pt idx="21">
                  <c:v>2.5481798715203423</c:v>
                </c:pt>
                <c:pt idx="22">
                  <c:v>2.6124197002141325</c:v>
                </c:pt>
                <c:pt idx="23">
                  <c:v>2.6231263383297643</c:v>
                </c:pt>
                <c:pt idx="24">
                  <c:v>2.6124197002141325</c:v>
                </c:pt>
                <c:pt idx="25">
                  <c:v>2.6231263383297643</c:v>
                </c:pt>
                <c:pt idx="26">
                  <c:v>2.6231263383297643</c:v>
                </c:pt>
                <c:pt idx="27">
                  <c:v>2.6231263383297643</c:v>
                </c:pt>
                <c:pt idx="28">
                  <c:v>2.633832976445396</c:v>
                </c:pt>
                <c:pt idx="29">
                  <c:v>2.633832976445396</c:v>
                </c:pt>
                <c:pt idx="30">
                  <c:v>2.633832976445396</c:v>
                </c:pt>
                <c:pt idx="31">
                  <c:v>2.6445396145610278</c:v>
                </c:pt>
                <c:pt idx="32">
                  <c:v>2.633832976445396</c:v>
                </c:pt>
                <c:pt idx="33">
                  <c:v>2.6552462526766591</c:v>
                </c:pt>
                <c:pt idx="34">
                  <c:v>2.6552462526766591</c:v>
                </c:pt>
                <c:pt idx="35">
                  <c:v>2.6445396145610278</c:v>
                </c:pt>
                <c:pt idx="36">
                  <c:v>2.6552462526766591</c:v>
                </c:pt>
                <c:pt idx="37">
                  <c:v>2.6659528907922909</c:v>
                </c:pt>
                <c:pt idx="38">
                  <c:v>2.6552462526766591</c:v>
                </c:pt>
                <c:pt idx="39">
                  <c:v>2.6659528907922909</c:v>
                </c:pt>
                <c:pt idx="40">
                  <c:v>2.462526766595289</c:v>
                </c:pt>
                <c:pt idx="41">
                  <c:v>2.4304068522483937</c:v>
                </c:pt>
                <c:pt idx="42">
                  <c:v>2.4411134903640255</c:v>
                </c:pt>
                <c:pt idx="43">
                  <c:v>2.4518201284796572</c:v>
                </c:pt>
                <c:pt idx="44">
                  <c:v>2.2269807280513918</c:v>
                </c:pt>
                <c:pt idx="45">
                  <c:v>2.2269807280513918</c:v>
                </c:pt>
                <c:pt idx="46">
                  <c:v>2.21627408993576</c:v>
                </c:pt>
                <c:pt idx="47">
                  <c:v>1.9593147751605995</c:v>
                </c:pt>
                <c:pt idx="48">
                  <c:v>2.0235546038543895</c:v>
                </c:pt>
                <c:pt idx="49">
                  <c:v>2.0235546038543895</c:v>
                </c:pt>
                <c:pt idx="50">
                  <c:v>2.0342612419700212</c:v>
                </c:pt>
                <c:pt idx="51">
                  <c:v>1.9164882226980726</c:v>
                </c:pt>
                <c:pt idx="52">
                  <c:v>1.9164882226980726</c:v>
                </c:pt>
                <c:pt idx="53">
                  <c:v>1.9057815845824411</c:v>
                </c:pt>
                <c:pt idx="54">
                  <c:v>1.6167023554603854</c:v>
                </c:pt>
                <c:pt idx="55">
                  <c:v>1.6167023554603854</c:v>
                </c:pt>
                <c:pt idx="56">
                  <c:v>1.6167023554603854</c:v>
                </c:pt>
                <c:pt idx="57">
                  <c:v>1.6167023554603854</c:v>
                </c:pt>
                <c:pt idx="58">
                  <c:v>1.6167023554603854</c:v>
                </c:pt>
                <c:pt idx="59">
                  <c:v>1.6167023554603854</c:v>
                </c:pt>
                <c:pt idx="60">
                  <c:v>1.6167023554603854</c:v>
                </c:pt>
                <c:pt idx="61">
                  <c:v>1.6167023554603854</c:v>
                </c:pt>
                <c:pt idx="62">
                  <c:v>1.6167023554603854</c:v>
                </c:pt>
                <c:pt idx="63">
                  <c:v>1.627408993576017</c:v>
                </c:pt>
                <c:pt idx="64">
                  <c:v>1.2740899357601712</c:v>
                </c:pt>
                <c:pt idx="65">
                  <c:v>1.2740899357601712</c:v>
                </c:pt>
                <c:pt idx="66">
                  <c:v>1.2847965738758029</c:v>
                </c:pt>
                <c:pt idx="67">
                  <c:v>1.2847965738758029</c:v>
                </c:pt>
                <c:pt idx="68">
                  <c:v>1.2847965738758029</c:v>
                </c:pt>
                <c:pt idx="69">
                  <c:v>1.3062098501070663</c:v>
                </c:pt>
                <c:pt idx="70">
                  <c:v>0.94218415417558876</c:v>
                </c:pt>
                <c:pt idx="71">
                  <c:v>0.86723768736616702</c:v>
                </c:pt>
                <c:pt idx="72">
                  <c:v>0.77087794432548173</c:v>
                </c:pt>
                <c:pt idx="73">
                  <c:v>0.65310492505353313</c:v>
                </c:pt>
                <c:pt idx="74">
                  <c:v>0.54603854389721629</c:v>
                </c:pt>
                <c:pt idx="75">
                  <c:v>0.449678800856531</c:v>
                </c:pt>
                <c:pt idx="76">
                  <c:v>0.39614561027837258</c:v>
                </c:pt>
                <c:pt idx="77">
                  <c:v>0.36402569593147749</c:v>
                </c:pt>
                <c:pt idx="78">
                  <c:v>0.35331905781584583</c:v>
                </c:pt>
                <c:pt idx="79">
                  <c:v>0.46038543897216272</c:v>
                </c:pt>
                <c:pt idx="80">
                  <c:v>0.57815845824411127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A-4748-BDCB-62998820A824}"/>
            </c:ext>
          </c:extLst>
        </c:ser>
        <c:ser>
          <c:idx val="1"/>
          <c:order val="1"/>
          <c:tx>
            <c:strRef>
              <c:f>'Charging curve (2)'!$E$1:$G$1</c:f>
              <c:strCache>
                <c:ptCount val="1"/>
                <c:pt idx="0">
                  <c:v>Model 3 2019 80 kWh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(2)'!$F$3:$F$83</c:f>
              <c:numCache>
                <c:formatCode>General</c:formatCode>
                <c:ptCount val="81"/>
                <c:pt idx="0">
                  <c:v>3.125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3.1124999999999998</c:v>
                </c:pt>
                <c:pt idx="12">
                  <c:v>3.0874999999999999</c:v>
                </c:pt>
                <c:pt idx="13">
                  <c:v>3.0750000000000002</c:v>
                </c:pt>
                <c:pt idx="14">
                  <c:v>3.0375000000000001</c:v>
                </c:pt>
                <c:pt idx="15">
                  <c:v>2.9750000000000001</c:v>
                </c:pt>
                <c:pt idx="16">
                  <c:v>2.95</c:v>
                </c:pt>
                <c:pt idx="17">
                  <c:v>2.9125000000000001</c:v>
                </c:pt>
                <c:pt idx="18">
                  <c:v>2.875</c:v>
                </c:pt>
                <c:pt idx="19">
                  <c:v>2.8250000000000002</c:v>
                </c:pt>
                <c:pt idx="20">
                  <c:v>2.7875000000000001</c:v>
                </c:pt>
                <c:pt idx="21">
                  <c:v>2.7250000000000001</c:v>
                </c:pt>
                <c:pt idx="22">
                  <c:v>2.6749999999999998</c:v>
                </c:pt>
                <c:pt idx="23">
                  <c:v>2.6375000000000002</c:v>
                </c:pt>
                <c:pt idx="24">
                  <c:v>2.5874999999999999</c:v>
                </c:pt>
                <c:pt idx="25">
                  <c:v>2.5375000000000001</c:v>
                </c:pt>
                <c:pt idx="26">
                  <c:v>2.4750000000000001</c:v>
                </c:pt>
                <c:pt idx="27">
                  <c:v>2.4375</c:v>
                </c:pt>
                <c:pt idx="28">
                  <c:v>2.4</c:v>
                </c:pt>
                <c:pt idx="29">
                  <c:v>2.3250000000000002</c:v>
                </c:pt>
                <c:pt idx="30">
                  <c:v>2.2875000000000001</c:v>
                </c:pt>
                <c:pt idx="31">
                  <c:v>2.2250000000000001</c:v>
                </c:pt>
                <c:pt idx="32">
                  <c:v>2.1625000000000001</c:v>
                </c:pt>
                <c:pt idx="33">
                  <c:v>2.15</c:v>
                </c:pt>
                <c:pt idx="34">
                  <c:v>2.0874999999999999</c:v>
                </c:pt>
                <c:pt idx="35">
                  <c:v>2.0375000000000001</c:v>
                </c:pt>
                <c:pt idx="36">
                  <c:v>1.9875</c:v>
                </c:pt>
                <c:pt idx="37">
                  <c:v>1.9375</c:v>
                </c:pt>
                <c:pt idx="38">
                  <c:v>1.9</c:v>
                </c:pt>
                <c:pt idx="39">
                  <c:v>1.85</c:v>
                </c:pt>
                <c:pt idx="40">
                  <c:v>1.8</c:v>
                </c:pt>
                <c:pt idx="41">
                  <c:v>1.7749999999999999</c:v>
                </c:pt>
                <c:pt idx="42">
                  <c:v>1.7375</c:v>
                </c:pt>
                <c:pt idx="43">
                  <c:v>1.7250000000000001</c:v>
                </c:pt>
                <c:pt idx="44">
                  <c:v>1.65</c:v>
                </c:pt>
                <c:pt idx="45">
                  <c:v>1.6</c:v>
                </c:pt>
                <c:pt idx="46">
                  <c:v>1.55</c:v>
                </c:pt>
                <c:pt idx="47">
                  <c:v>1.5</c:v>
                </c:pt>
                <c:pt idx="48">
                  <c:v>1.425</c:v>
                </c:pt>
                <c:pt idx="49">
                  <c:v>1.35</c:v>
                </c:pt>
                <c:pt idx="50">
                  <c:v>1.3625</c:v>
                </c:pt>
                <c:pt idx="51">
                  <c:v>1.35</c:v>
                </c:pt>
                <c:pt idx="52">
                  <c:v>1.325</c:v>
                </c:pt>
                <c:pt idx="53">
                  <c:v>1.3125</c:v>
                </c:pt>
                <c:pt idx="54">
                  <c:v>1.3</c:v>
                </c:pt>
                <c:pt idx="55">
                  <c:v>1.25</c:v>
                </c:pt>
                <c:pt idx="56">
                  <c:v>1.2375</c:v>
                </c:pt>
                <c:pt idx="57">
                  <c:v>1.2</c:v>
                </c:pt>
                <c:pt idx="58">
                  <c:v>1.175</c:v>
                </c:pt>
                <c:pt idx="59">
                  <c:v>1.1375</c:v>
                </c:pt>
                <c:pt idx="60">
                  <c:v>1.1125</c:v>
                </c:pt>
                <c:pt idx="61">
                  <c:v>1.075</c:v>
                </c:pt>
                <c:pt idx="62">
                  <c:v>1.05</c:v>
                </c:pt>
                <c:pt idx="63">
                  <c:v>1.0125</c:v>
                </c:pt>
                <c:pt idx="64">
                  <c:v>0.95</c:v>
                </c:pt>
                <c:pt idx="65">
                  <c:v>0.9375</c:v>
                </c:pt>
                <c:pt idx="66">
                  <c:v>0.88749999999999996</c:v>
                </c:pt>
                <c:pt idx="67">
                  <c:v>0.85</c:v>
                </c:pt>
                <c:pt idx="68">
                  <c:v>0.8</c:v>
                </c:pt>
                <c:pt idx="69">
                  <c:v>0.76249999999999996</c:v>
                </c:pt>
                <c:pt idx="70">
                  <c:v>0.72499999999999998</c:v>
                </c:pt>
                <c:pt idx="71">
                  <c:v>0.67500000000000004</c:v>
                </c:pt>
                <c:pt idx="72">
                  <c:v>0.67500000000000004</c:v>
                </c:pt>
                <c:pt idx="73">
                  <c:v>0.61250000000000004</c:v>
                </c:pt>
                <c:pt idx="74">
                  <c:v>0.6</c:v>
                </c:pt>
                <c:pt idx="75">
                  <c:v>0.53749999999999998</c:v>
                </c:pt>
                <c:pt idx="76">
                  <c:v>0.51249999999999996</c:v>
                </c:pt>
                <c:pt idx="77">
                  <c:v>0.48749999999999999</c:v>
                </c:pt>
                <c:pt idx="78">
                  <c:v>0.47499999999999998</c:v>
                </c:pt>
                <c:pt idx="79">
                  <c:v>0.46250000000000002</c:v>
                </c:pt>
                <c:pt idx="8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A-4748-BDCB-62998820A824}"/>
            </c:ext>
          </c:extLst>
        </c:ser>
        <c:ser>
          <c:idx val="2"/>
          <c:order val="2"/>
          <c:tx>
            <c:strRef>
              <c:f>'Charging curve (2)'!$H$1:$J$1</c:f>
              <c:strCache>
                <c:ptCount val="1"/>
                <c:pt idx="0">
                  <c:v>Model S 100 kWh</c:v>
                </c:pt>
              </c:strCache>
            </c:strRef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(2)'!$I$3:$I$83</c:f>
              <c:numCache>
                <c:formatCode>General</c:formatCode>
                <c:ptCount val="81"/>
                <c:pt idx="0">
                  <c:v>2.4509803921568629</c:v>
                </c:pt>
                <c:pt idx="1">
                  <c:v>2.4509803921568629</c:v>
                </c:pt>
                <c:pt idx="2">
                  <c:v>2.4509803921568629</c:v>
                </c:pt>
                <c:pt idx="3">
                  <c:v>2.4509803921568629</c:v>
                </c:pt>
                <c:pt idx="4">
                  <c:v>2.4509803921568629</c:v>
                </c:pt>
                <c:pt idx="5">
                  <c:v>2.4509803921568629</c:v>
                </c:pt>
                <c:pt idx="6">
                  <c:v>2.4509803921568629</c:v>
                </c:pt>
                <c:pt idx="7">
                  <c:v>2.4509803921568629</c:v>
                </c:pt>
                <c:pt idx="8">
                  <c:v>2.4509803921568629</c:v>
                </c:pt>
                <c:pt idx="9">
                  <c:v>2.4509803921568629</c:v>
                </c:pt>
                <c:pt idx="10">
                  <c:v>2.4509803921568629</c:v>
                </c:pt>
                <c:pt idx="11">
                  <c:v>2.4509803921568629</c:v>
                </c:pt>
                <c:pt idx="12">
                  <c:v>2.4509803921568629</c:v>
                </c:pt>
                <c:pt idx="13">
                  <c:v>2.4509803921568629</c:v>
                </c:pt>
                <c:pt idx="14">
                  <c:v>2.4509803921568629</c:v>
                </c:pt>
                <c:pt idx="15">
                  <c:v>2.4509803921568629</c:v>
                </c:pt>
                <c:pt idx="16">
                  <c:v>2.4509803921568629</c:v>
                </c:pt>
                <c:pt idx="17">
                  <c:v>2.4509803921568629</c:v>
                </c:pt>
                <c:pt idx="18">
                  <c:v>2.4509803921568629</c:v>
                </c:pt>
                <c:pt idx="19">
                  <c:v>2.4509803921568629</c:v>
                </c:pt>
                <c:pt idx="20">
                  <c:v>2.4509803921568629</c:v>
                </c:pt>
                <c:pt idx="21">
                  <c:v>2.4509803921568629</c:v>
                </c:pt>
                <c:pt idx="22">
                  <c:v>2.4509803921568629</c:v>
                </c:pt>
                <c:pt idx="23">
                  <c:v>2.4509803921568629</c:v>
                </c:pt>
                <c:pt idx="24">
                  <c:v>2.4411764705882355</c:v>
                </c:pt>
                <c:pt idx="25">
                  <c:v>2.4313725490196076</c:v>
                </c:pt>
                <c:pt idx="26">
                  <c:v>2.3333333333333335</c:v>
                </c:pt>
                <c:pt idx="27">
                  <c:v>2.2549019607843137</c:v>
                </c:pt>
                <c:pt idx="28">
                  <c:v>2.1568627450980391</c:v>
                </c:pt>
                <c:pt idx="29">
                  <c:v>2.1176470588235294</c:v>
                </c:pt>
                <c:pt idx="30">
                  <c:v>2.0588235294117645</c:v>
                </c:pt>
                <c:pt idx="31">
                  <c:v>2.0392156862745097</c:v>
                </c:pt>
                <c:pt idx="32">
                  <c:v>2</c:v>
                </c:pt>
                <c:pt idx="33">
                  <c:v>1.9803921568627452</c:v>
                </c:pt>
                <c:pt idx="34">
                  <c:v>1.9411764705882353</c:v>
                </c:pt>
                <c:pt idx="35">
                  <c:v>1.8823529411764706</c:v>
                </c:pt>
                <c:pt idx="36">
                  <c:v>1.803921568627451</c:v>
                </c:pt>
                <c:pt idx="37">
                  <c:v>1.7450980392156863</c:v>
                </c:pt>
                <c:pt idx="38">
                  <c:v>1.6862745098039216</c:v>
                </c:pt>
                <c:pt idx="39">
                  <c:v>1.6470588235294117</c:v>
                </c:pt>
                <c:pt idx="40">
                  <c:v>1.588235294117647</c:v>
                </c:pt>
                <c:pt idx="41">
                  <c:v>1.5490196078431373</c:v>
                </c:pt>
                <c:pt idx="42">
                  <c:v>1.4901960784313726</c:v>
                </c:pt>
                <c:pt idx="43">
                  <c:v>1.4705882352941178</c:v>
                </c:pt>
                <c:pt idx="44">
                  <c:v>1.4313725490196079</c:v>
                </c:pt>
                <c:pt idx="45">
                  <c:v>1.392156862745098</c:v>
                </c:pt>
                <c:pt idx="46">
                  <c:v>1.3627450980392157</c:v>
                </c:pt>
                <c:pt idx="47">
                  <c:v>1.3333333333333333</c:v>
                </c:pt>
                <c:pt idx="48">
                  <c:v>1.2941176470588236</c:v>
                </c:pt>
                <c:pt idx="49">
                  <c:v>1.2745098039215685</c:v>
                </c:pt>
                <c:pt idx="50">
                  <c:v>1.2450980392156863</c:v>
                </c:pt>
                <c:pt idx="51">
                  <c:v>1.2058823529411764</c:v>
                </c:pt>
                <c:pt idx="52">
                  <c:v>1.1764705882352942</c:v>
                </c:pt>
                <c:pt idx="53">
                  <c:v>1.1470588235294117</c:v>
                </c:pt>
                <c:pt idx="54">
                  <c:v>1.1176470588235294</c:v>
                </c:pt>
                <c:pt idx="55">
                  <c:v>1.0980392156862746</c:v>
                </c:pt>
                <c:pt idx="56">
                  <c:v>1.0588235294117647</c:v>
                </c:pt>
                <c:pt idx="57">
                  <c:v>1.0392156862745099</c:v>
                </c:pt>
                <c:pt idx="58">
                  <c:v>1.0196078431372548</c:v>
                </c:pt>
                <c:pt idx="59">
                  <c:v>0.99019607843137258</c:v>
                </c:pt>
                <c:pt idx="60">
                  <c:v>0.96078431372549022</c:v>
                </c:pt>
                <c:pt idx="61">
                  <c:v>0.94117647058823528</c:v>
                </c:pt>
                <c:pt idx="62">
                  <c:v>0.92156862745098034</c:v>
                </c:pt>
                <c:pt idx="63">
                  <c:v>0.89215686274509809</c:v>
                </c:pt>
                <c:pt idx="64">
                  <c:v>0.87254901960784315</c:v>
                </c:pt>
                <c:pt idx="65">
                  <c:v>0.84313725490196079</c:v>
                </c:pt>
                <c:pt idx="66">
                  <c:v>0.80392156862745101</c:v>
                </c:pt>
                <c:pt idx="67">
                  <c:v>0.78431372549019607</c:v>
                </c:pt>
                <c:pt idx="68">
                  <c:v>0.75490196078431371</c:v>
                </c:pt>
                <c:pt idx="69">
                  <c:v>0.73529411764705888</c:v>
                </c:pt>
                <c:pt idx="70">
                  <c:v>0.70588235294117652</c:v>
                </c:pt>
                <c:pt idx="71">
                  <c:v>0.68627450980392157</c:v>
                </c:pt>
                <c:pt idx="72">
                  <c:v>0.66666666666666663</c:v>
                </c:pt>
                <c:pt idx="73">
                  <c:v>0.6470588235294118</c:v>
                </c:pt>
                <c:pt idx="74">
                  <c:v>0.61764705882352944</c:v>
                </c:pt>
                <c:pt idx="75">
                  <c:v>0.59803921568627449</c:v>
                </c:pt>
                <c:pt idx="76">
                  <c:v>0.57843137254901966</c:v>
                </c:pt>
                <c:pt idx="77">
                  <c:v>0.5490196078431373</c:v>
                </c:pt>
                <c:pt idx="78">
                  <c:v>0.53921568627450978</c:v>
                </c:pt>
                <c:pt idx="79">
                  <c:v>0.52941176470588236</c:v>
                </c:pt>
                <c:pt idx="80">
                  <c:v>0.50980392156862742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A-4748-BDCB-62998820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514382"/>
        <c:axId val="657031930"/>
      </c:lineChart>
      <c:catAx>
        <c:axId val="1845143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657031930"/>
        <c:crosses val="autoZero"/>
        <c:auto val="1"/>
        <c:lblAlgn val="ctr"/>
        <c:lblOffset val="100"/>
        <c:noMultiLvlLbl val="1"/>
      </c:catAx>
      <c:valAx>
        <c:axId val="6570319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8451438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Charging rate in distance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'Charging curve (2)'!$B$1:$D$1</c:f>
              <c:strCache>
                <c:ptCount val="1"/>
                <c:pt idx="0">
                  <c:v>Audi RS e-tron GT 93 kWh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(2)'!$D$3:$D$83</c:f>
              <c:numCache>
                <c:formatCode>General</c:formatCode>
                <c:ptCount val="81"/>
                <c:pt idx="0">
                  <c:v>1187.192118226601</c:v>
                </c:pt>
                <c:pt idx="1">
                  <c:v>1187.192118226601</c:v>
                </c:pt>
                <c:pt idx="2">
                  <c:v>1187.192118226601</c:v>
                </c:pt>
                <c:pt idx="3">
                  <c:v>1241.3793103448274</c:v>
                </c:pt>
                <c:pt idx="4">
                  <c:v>1246.3054187192117</c:v>
                </c:pt>
                <c:pt idx="5">
                  <c:v>1256.1576354679803</c:v>
                </c:pt>
                <c:pt idx="6">
                  <c:v>1266.0098522167486</c:v>
                </c:pt>
                <c:pt idx="7">
                  <c:v>1266.0098522167486</c:v>
                </c:pt>
                <c:pt idx="8">
                  <c:v>1270.9359605911329</c:v>
                </c:pt>
                <c:pt idx="9">
                  <c:v>1275.8620689655172</c:v>
                </c:pt>
                <c:pt idx="10">
                  <c:v>1280.7881773399015</c:v>
                </c:pt>
                <c:pt idx="11">
                  <c:v>1280.7881773399015</c:v>
                </c:pt>
                <c:pt idx="12">
                  <c:v>1285.7142857142856</c:v>
                </c:pt>
                <c:pt idx="13">
                  <c:v>1290.6403940886698</c:v>
                </c:pt>
                <c:pt idx="14">
                  <c:v>1290.6403940886698</c:v>
                </c:pt>
                <c:pt idx="15">
                  <c:v>1290.6403940886698</c:v>
                </c:pt>
                <c:pt idx="16">
                  <c:v>1295.5665024630541</c:v>
                </c:pt>
                <c:pt idx="17">
                  <c:v>1295.5665024630541</c:v>
                </c:pt>
                <c:pt idx="18">
                  <c:v>1295.5665024630541</c:v>
                </c:pt>
                <c:pt idx="19">
                  <c:v>1300.4926108374384</c:v>
                </c:pt>
                <c:pt idx="20">
                  <c:v>1300.4926108374384</c:v>
                </c:pt>
                <c:pt idx="21">
                  <c:v>1172.4137931034481</c:v>
                </c:pt>
                <c:pt idx="22">
                  <c:v>1201.9704433497536</c:v>
                </c:pt>
                <c:pt idx="23">
                  <c:v>1206.8965517241379</c:v>
                </c:pt>
                <c:pt idx="24">
                  <c:v>1201.9704433497536</c:v>
                </c:pt>
                <c:pt idx="25">
                  <c:v>1206.8965517241379</c:v>
                </c:pt>
                <c:pt idx="26">
                  <c:v>1206.8965517241379</c:v>
                </c:pt>
                <c:pt idx="27">
                  <c:v>1206.8965517241379</c:v>
                </c:pt>
                <c:pt idx="28">
                  <c:v>1211.8226600985222</c:v>
                </c:pt>
                <c:pt idx="29">
                  <c:v>1211.8226600985222</c:v>
                </c:pt>
                <c:pt idx="30">
                  <c:v>1211.8226600985222</c:v>
                </c:pt>
                <c:pt idx="31">
                  <c:v>1216.7487684729062</c:v>
                </c:pt>
                <c:pt idx="32">
                  <c:v>1211.8226600985222</c:v>
                </c:pt>
                <c:pt idx="33">
                  <c:v>1221.6748768472905</c:v>
                </c:pt>
                <c:pt idx="34">
                  <c:v>1221.6748768472905</c:v>
                </c:pt>
                <c:pt idx="35">
                  <c:v>1216.7487684729062</c:v>
                </c:pt>
                <c:pt idx="36">
                  <c:v>1221.6748768472905</c:v>
                </c:pt>
                <c:pt idx="37">
                  <c:v>1226.6009852216748</c:v>
                </c:pt>
                <c:pt idx="38">
                  <c:v>1221.6748768472905</c:v>
                </c:pt>
                <c:pt idx="39">
                  <c:v>1226.6009852216748</c:v>
                </c:pt>
                <c:pt idx="40">
                  <c:v>1133.0049261083743</c:v>
                </c:pt>
                <c:pt idx="41">
                  <c:v>1118.2266009852217</c:v>
                </c:pt>
                <c:pt idx="42">
                  <c:v>1123.1527093596058</c:v>
                </c:pt>
                <c:pt idx="43">
                  <c:v>1128.07881773399</c:v>
                </c:pt>
                <c:pt idx="44">
                  <c:v>1024.6305418719212</c:v>
                </c:pt>
                <c:pt idx="45">
                  <c:v>1024.6305418719212</c:v>
                </c:pt>
                <c:pt idx="46">
                  <c:v>1019.7044334975369</c:v>
                </c:pt>
                <c:pt idx="47">
                  <c:v>901.47783251231522</c:v>
                </c:pt>
                <c:pt idx="48">
                  <c:v>931.03448275862058</c:v>
                </c:pt>
                <c:pt idx="49">
                  <c:v>931.03448275862058</c:v>
                </c:pt>
                <c:pt idx="50">
                  <c:v>935.96059113300487</c:v>
                </c:pt>
                <c:pt idx="51">
                  <c:v>881.77339901477831</c:v>
                </c:pt>
                <c:pt idx="52">
                  <c:v>881.77339901477831</c:v>
                </c:pt>
                <c:pt idx="53">
                  <c:v>876.84729064039402</c:v>
                </c:pt>
                <c:pt idx="54">
                  <c:v>743.8423645320197</c:v>
                </c:pt>
                <c:pt idx="55">
                  <c:v>743.8423645320197</c:v>
                </c:pt>
                <c:pt idx="56">
                  <c:v>743.8423645320197</c:v>
                </c:pt>
                <c:pt idx="57">
                  <c:v>743.8423645320197</c:v>
                </c:pt>
                <c:pt idx="58">
                  <c:v>743.8423645320197</c:v>
                </c:pt>
                <c:pt idx="59">
                  <c:v>743.8423645320197</c:v>
                </c:pt>
                <c:pt idx="60">
                  <c:v>743.8423645320197</c:v>
                </c:pt>
                <c:pt idx="61">
                  <c:v>743.8423645320197</c:v>
                </c:pt>
                <c:pt idx="62">
                  <c:v>743.8423645320197</c:v>
                </c:pt>
                <c:pt idx="63">
                  <c:v>748.76847290640387</c:v>
                </c:pt>
                <c:pt idx="64">
                  <c:v>586.20689655172407</c:v>
                </c:pt>
                <c:pt idx="65">
                  <c:v>586.20689655172407</c:v>
                </c:pt>
                <c:pt idx="66">
                  <c:v>591.13300492610836</c:v>
                </c:pt>
                <c:pt idx="67">
                  <c:v>591.13300492610836</c:v>
                </c:pt>
                <c:pt idx="68">
                  <c:v>591.13300492610836</c:v>
                </c:pt>
                <c:pt idx="69">
                  <c:v>600.98522167487681</c:v>
                </c:pt>
                <c:pt idx="70">
                  <c:v>433.49753694581278</c:v>
                </c:pt>
                <c:pt idx="71">
                  <c:v>399.01477832512313</c:v>
                </c:pt>
                <c:pt idx="72">
                  <c:v>354.67980295566502</c:v>
                </c:pt>
                <c:pt idx="73">
                  <c:v>300.49261083743841</c:v>
                </c:pt>
                <c:pt idx="74">
                  <c:v>251.23152709359604</c:v>
                </c:pt>
                <c:pt idx="75">
                  <c:v>206.89655172413791</c:v>
                </c:pt>
                <c:pt idx="76">
                  <c:v>182.26600985221674</c:v>
                </c:pt>
                <c:pt idx="77">
                  <c:v>167.48768472906403</c:v>
                </c:pt>
                <c:pt idx="78">
                  <c:v>162.5615763546798</c:v>
                </c:pt>
                <c:pt idx="79">
                  <c:v>211.82266009852216</c:v>
                </c:pt>
                <c:pt idx="80">
                  <c:v>266.00985221674875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1-4D05-9CCE-1A565A011270}"/>
            </c:ext>
          </c:extLst>
        </c:ser>
        <c:ser>
          <c:idx val="1"/>
          <c:order val="1"/>
          <c:tx>
            <c:strRef>
              <c:f>'Charging curve (2)'!$E$1:$G$1</c:f>
              <c:strCache>
                <c:ptCount val="1"/>
                <c:pt idx="0">
                  <c:v>Model 3 2019 80 kWh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(2)'!$G$3:$G$83</c:f>
              <c:numCache>
                <c:formatCode>General</c:formatCode>
                <c:ptCount val="81"/>
                <c:pt idx="0">
                  <c:v>1329.7872340425531</c:v>
                </c:pt>
                <c:pt idx="1">
                  <c:v>1329.7872340425531</c:v>
                </c:pt>
                <c:pt idx="2">
                  <c:v>1329.7872340425531</c:v>
                </c:pt>
                <c:pt idx="3">
                  <c:v>1329.7872340425531</c:v>
                </c:pt>
                <c:pt idx="4">
                  <c:v>1329.7872340425531</c:v>
                </c:pt>
                <c:pt idx="5">
                  <c:v>1329.7872340425531</c:v>
                </c:pt>
                <c:pt idx="6">
                  <c:v>1329.7872340425531</c:v>
                </c:pt>
                <c:pt idx="7">
                  <c:v>1329.7872340425531</c:v>
                </c:pt>
                <c:pt idx="8">
                  <c:v>1329.7872340425531</c:v>
                </c:pt>
                <c:pt idx="9">
                  <c:v>1329.7872340425531</c:v>
                </c:pt>
                <c:pt idx="10">
                  <c:v>1329.7872340425531</c:v>
                </c:pt>
                <c:pt idx="11">
                  <c:v>1324.4680851063829</c:v>
                </c:pt>
                <c:pt idx="12">
                  <c:v>1313.8297872340424</c:v>
                </c:pt>
                <c:pt idx="13">
                  <c:v>1308.5106382978724</c:v>
                </c:pt>
                <c:pt idx="14">
                  <c:v>1292.5531914893618</c:v>
                </c:pt>
                <c:pt idx="15">
                  <c:v>1265.9574468085107</c:v>
                </c:pt>
                <c:pt idx="16">
                  <c:v>1255.3191489361702</c:v>
                </c:pt>
                <c:pt idx="17">
                  <c:v>1239.3617021276596</c:v>
                </c:pt>
                <c:pt idx="18">
                  <c:v>1223.4042553191489</c:v>
                </c:pt>
                <c:pt idx="19">
                  <c:v>1202.127659574468</c:v>
                </c:pt>
                <c:pt idx="20">
                  <c:v>1186.1702127659573</c:v>
                </c:pt>
                <c:pt idx="21">
                  <c:v>1159.5744680851064</c:v>
                </c:pt>
                <c:pt idx="22">
                  <c:v>1138.2978723404256</c:v>
                </c:pt>
                <c:pt idx="23">
                  <c:v>1122.3404255319149</c:v>
                </c:pt>
                <c:pt idx="24">
                  <c:v>1101.063829787234</c:v>
                </c:pt>
                <c:pt idx="25">
                  <c:v>1079.7872340425531</c:v>
                </c:pt>
                <c:pt idx="26">
                  <c:v>1053.1914893617022</c:v>
                </c:pt>
                <c:pt idx="27">
                  <c:v>1037.2340425531916</c:v>
                </c:pt>
                <c:pt idx="28">
                  <c:v>1021.2765957446809</c:v>
                </c:pt>
                <c:pt idx="29">
                  <c:v>989.36170212765956</c:v>
                </c:pt>
                <c:pt idx="30">
                  <c:v>973.40425531914889</c:v>
                </c:pt>
                <c:pt idx="31">
                  <c:v>946.80851063829789</c:v>
                </c:pt>
                <c:pt idx="32">
                  <c:v>920.21276595744678</c:v>
                </c:pt>
                <c:pt idx="33">
                  <c:v>914.89361702127655</c:v>
                </c:pt>
                <c:pt idx="34">
                  <c:v>888.29787234042556</c:v>
                </c:pt>
                <c:pt idx="35">
                  <c:v>867.02127659574467</c:v>
                </c:pt>
                <c:pt idx="36">
                  <c:v>845.74468085106378</c:v>
                </c:pt>
                <c:pt idx="37">
                  <c:v>824.468085106383</c:v>
                </c:pt>
                <c:pt idx="38">
                  <c:v>808.51063829787233</c:v>
                </c:pt>
                <c:pt idx="39">
                  <c:v>787.23404255319144</c:v>
                </c:pt>
                <c:pt idx="40">
                  <c:v>765.95744680851067</c:v>
                </c:pt>
                <c:pt idx="41">
                  <c:v>755.31914893617022</c:v>
                </c:pt>
                <c:pt idx="42">
                  <c:v>739.36170212765956</c:v>
                </c:pt>
                <c:pt idx="43">
                  <c:v>734.04255319148933</c:v>
                </c:pt>
                <c:pt idx="44">
                  <c:v>702.12765957446811</c:v>
                </c:pt>
                <c:pt idx="45">
                  <c:v>680.85106382978722</c:v>
                </c:pt>
                <c:pt idx="46">
                  <c:v>659.57446808510633</c:v>
                </c:pt>
                <c:pt idx="47">
                  <c:v>638.29787234042556</c:v>
                </c:pt>
                <c:pt idx="48">
                  <c:v>606.38297872340422</c:v>
                </c:pt>
                <c:pt idx="49">
                  <c:v>574.468085106383</c:v>
                </c:pt>
                <c:pt idx="50">
                  <c:v>579.78723404255322</c:v>
                </c:pt>
                <c:pt idx="51">
                  <c:v>574.468085106383</c:v>
                </c:pt>
                <c:pt idx="52">
                  <c:v>563.82978723404256</c:v>
                </c:pt>
                <c:pt idx="53">
                  <c:v>558.51063829787233</c:v>
                </c:pt>
                <c:pt idx="54">
                  <c:v>553.19148936170211</c:v>
                </c:pt>
                <c:pt idx="55">
                  <c:v>531.91489361702122</c:v>
                </c:pt>
                <c:pt idx="56">
                  <c:v>526.59574468085111</c:v>
                </c:pt>
                <c:pt idx="57">
                  <c:v>510.63829787234044</c:v>
                </c:pt>
                <c:pt idx="58">
                  <c:v>500</c:v>
                </c:pt>
                <c:pt idx="59">
                  <c:v>484.04255319148933</c:v>
                </c:pt>
                <c:pt idx="60">
                  <c:v>473.40425531914894</c:v>
                </c:pt>
                <c:pt idx="61">
                  <c:v>457.44680851063828</c:v>
                </c:pt>
                <c:pt idx="62">
                  <c:v>446.80851063829789</c:v>
                </c:pt>
                <c:pt idx="63">
                  <c:v>430.85106382978722</c:v>
                </c:pt>
                <c:pt idx="64">
                  <c:v>404.25531914893617</c:v>
                </c:pt>
                <c:pt idx="65">
                  <c:v>398.93617021276594</c:v>
                </c:pt>
                <c:pt idx="66">
                  <c:v>377.65957446808511</c:v>
                </c:pt>
                <c:pt idx="67">
                  <c:v>361.70212765957444</c:v>
                </c:pt>
                <c:pt idx="68">
                  <c:v>340.42553191489361</c:v>
                </c:pt>
                <c:pt idx="69">
                  <c:v>324.468085106383</c:v>
                </c:pt>
                <c:pt idx="70">
                  <c:v>308.51063829787233</c:v>
                </c:pt>
                <c:pt idx="71">
                  <c:v>287.2340425531915</c:v>
                </c:pt>
                <c:pt idx="72">
                  <c:v>287.2340425531915</c:v>
                </c:pt>
                <c:pt idx="73">
                  <c:v>260.63829787234044</c:v>
                </c:pt>
                <c:pt idx="74">
                  <c:v>255.31914893617022</c:v>
                </c:pt>
                <c:pt idx="75">
                  <c:v>228.72340425531914</c:v>
                </c:pt>
                <c:pt idx="76">
                  <c:v>218.08510638297872</c:v>
                </c:pt>
                <c:pt idx="77">
                  <c:v>207.44680851063831</c:v>
                </c:pt>
                <c:pt idx="78">
                  <c:v>202.12765957446808</c:v>
                </c:pt>
                <c:pt idx="79">
                  <c:v>196.80851063829786</c:v>
                </c:pt>
                <c:pt idx="80">
                  <c:v>191.48936170212767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1-4D05-9CCE-1A565A011270}"/>
            </c:ext>
          </c:extLst>
        </c:ser>
        <c:ser>
          <c:idx val="2"/>
          <c:order val="2"/>
          <c:tx>
            <c:strRef>
              <c:f>'Charging curve (2)'!$H$1:$J$1</c:f>
              <c:strCache>
                <c:ptCount val="1"/>
                <c:pt idx="0">
                  <c:v>Model S 100 kWh</c:v>
                </c:pt>
              </c:strCache>
            </c:strRef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'Charging curve (2)'!$A$3:$A$83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 (2)'!$J$3:$J$83</c:f>
              <c:numCache>
                <c:formatCode>General</c:formatCode>
                <c:ptCount val="81"/>
                <c:pt idx="0">
                  <c:v>1275.5102040816325</c:v>
                </c:pt>
                <c:pt idx="1">
                  <c:v>1275.5102040816325</c:v>
                </c:pt>
                <c:pt idx="2">
                  <c:v>1275.5102040816325</c:v>
                </c:pt>
                <c:pt idx="3">
                  <c:v>1275.5102040816325</c:v>
                </c:pt>
                <c:pt idx="4">
                  <c:v>1275.5102040816325</c:v>
                </c:pt>
                <c:pt idx="5">
                  <c:v>1275.5102040816325</c:v>
                </c:pt>
                <c:pt idx="6">
                  <c:v>1275.5102040816325</c:v>
                </c:pt>
                <c:pt idx="7">
                  <c:v>1275.5102040816325</c:v>
                </c:pt>
                <c:pt idx="8">
                  <c:v>1275.5102040816325</c:v>
                </c:pt>
                <c:pt idx="9">
                  <c:v>1275.5102040816325</c:v>
                </c:pt>
                <c:pt idx="10">
                  <c:v>1275.5102040816325</c:v>
                </c:pt>
                <c:pt idx="11">
                  <c:v>1275.5102040816325</c:v>
                </c:pt>
                <c:pt idx="12">
                  <c:v>1275.5102040816325</c:v>
                </c:pt>
                <c:pt idx="13">
                  <c:v>1275.5102040816325</c:v>
                </c:pt>
                <c:pt idx="14">
                  <c:v>1275.5102040816325</c:v>
                </c:pt>
                <c:pt idx="15">
                  <c:v>1275.5102040816325</c:v>
                </c:pt>
                <c:pt idx="16">
                  <c:v>1275.5102040816325</c:v>
                </c:pt>
                <c:pt idx="17">
                  <c:v>1275.5102040816325</c:v>
                </c:pt>
                <c:pt idx="18">
                  <c:v>1275.5102040816325</c:v>
                </c:pt>
                <c:pt idx="19">
                  <c:v>1275.5102040816325</c:v>
                </c:pt>
                <c:pt idx="20">
                  <c:v>1275.5102040816325</c:v>
                </c:pt>
                <c:pt idx="21">
                  <c:v>1275.5102040816325</c:v>
                </c:pt>
                <c:pt idx="22">
                  <c:v>1275.5102040816325</c:v>
                </c:pt>
                <c:pt idx="23">
                  <c:v>1275.5102040816325</c:v>
                </c:pt>
                <c:pt idx="24">
                  <c:v>1270.408163265306</c:v>
                </c:pt>
                <c:pt idx="25">
                  <c:v>1265.3061224489795</c:v>
                </c:pt>
                <c:pt idx="26">
                  <c:v>1214.2857142857142</c:v>
                </c:pt>
                <c:pt idx="27">
                  <c:v>1173.4693877551019</c:v>
                </c:pt>
                <c:pt idx="28">
                  <c:v>1122.4489795918366</c:v>
                </c:pt>
                <c:pt idx="29">
                  <c:v>1102.0408163265306</c:v>
                </c:pt>
                <c:pt idx="30">
                  <c:v>1071.4285714285713</c:v>
                </c:pt>
                <c:pt idx="31">
                  <c:v>1061.2244897959183</c:v>
                </c:pt>
                <c:pt idx="32">
                  <c:v>1040.8163265306123</c:v>
                </c:pt>
                <c:pt idx="33">
                  <c:v>1030.612244897959</c:v>
                </c:pt>
                <c:pt idx="34">
                  <c:v>1010.204081632653</c:v>
                </c:pt>
                <c:pt idx="35">
                  <c:v>979.59183673469386</c:v>
                </c:pt>
                <c:pt idx="36">
                  <c:v>938.77551020408157</c:v>
                </c:pt>
                <c:pt idx="37">
                  <c:v>908.16326530612241</c:v>
                </c:pt>
                <c:pt idx="38">
                  <c:v>877.55102040816325</c:v>
                </c:pt>
                <c:pt idx="39">
                  <c:v>857.14285714285711</c:v>
                </c:pt>
                <c:pt idx="40">
                  <c:v>826.53061224489795</c:v>
                </c:pt>
                <c:pt idx="41">
                  <c:v>806.12244897959181</c:v>
                </c:pt>
                <c:pt idx="42">
                  <c:v>775.51020408163265</c:v>
                </c:pt>
                <c:pt idx="43">
                  <c:v>765.30612244897952</c:v>
                </c:pt>
                <c:pt idx="44">
                  <c:v>744.89795918367349</c:v>
                </c:pt>
                <c:pt idx="45">
                  <c:v>724.48979591836735</c:v>
                </c:pt>
                <c:pt idx="46">
                  <c:v>709.18367346938771</c:v>
                </c:pt>
                <c:pt idx="47">
                  <c:v>693.87755102040819</c:v>
                </c:pt>
                <c:pt idx="48">
                  <c:v>673.46938775510205</c:v>
                </c:pt>
                <c:pt idx="49">
                  <c:v>663.26530612244892</c:v>
                </c:pt>
                <c:pt idx="50">
                  <c:v>647.9591836734694</c:v>
                </c:pt>
                <c:pt idx="51">
                  <c:v>627.55102040816325</c:v>
                </c:pt>
                <c:pt idx="52">
                  <c:v>612.24489795918362</c:v>
                </c:pt>
                <c:pt idx="53">
                  <c:v>596.9387755102041</c:v>
                </c:pt>
                <c:pt idx="54">
                  <c:v>581.63265306122446</c:v>
                </c:pt>
                <c:pt idx="55">
                  <c:v>571.42857142857144</c:v>
                </c:pt>
                <c:pt idx="56">
                  <c:v>551.0204081632653</c:v>
                </c:pt>
                <c:pt idx="57">
                  <c:v>540.81632653061217</c:v>
                </c:pt>
                <c:pt idx="58">
                  <c:v>530.61224489795916</c:v>
                </c:pt>
                <c:pt idx="59">
                  <c:v>515.30612244897952</c:v>
                </c:pt>
                <c:pt idx="60">
                  <c:v>500</c:v>
                </c:pt>
                <c:pt idx="61">
                  <c:v>489.79591836734693</c:v>
                </c:pt>
                <c:pt idx="62">
                  <c:v>479.59183673469386</c:v>
                </c:pt>
                <c:pt idx="63">
                  <c:v>464.28571428571428</c:v>
                </c:pt>
                <c:pt idx="64">
                  <c:v>454.08163265306121</c:v>
                </c:pt>
                <c:pt idx="65">
                  <c:v>438.77551020408163</c:v>
                </c:pt>
                <c:pt idx="66">
                  <c:v>418.36734693877548</c:v>
                </c:pt>
                <c:pt idx="67">
                  <c:v>408.16326530612241</c:v>
                </c:pt>
                <c:pt idx="68">
                  <c:v>392.85714285714283</c:v>
                </c:pt>
                <c:pt idx="69">
                  <c:v>382.65306122448976</c:v>
                </c:pt>
                <c:pt idx="70">
                  <c:v>367.34693877551018</c:v>
                </c:pt>
                <c:pt idx="71">
                  <c:v>357.14285714285711</c:v>
                </c:pt>
                <c:pt idx="72">
                  <c:v>346.9387755102041</c:v>
                </c:pt>
                <c:pt idx="73">
                  <c:v>336.73469387755102</c:v>
                </c:pt>
                <c:pt idx="74">
                  <c:v>321.42857142857139</c:v>
                </c:pt>
                <c:pt idx="75">
                  <c:v>311.22448979591837</c:v>
                </c:pt>
                <c:pt idx="76">
                  <c:v>301.0204081632653</c:v>
                </c:pt>
                <c:pt idx="77">
                  <c:v>285.71428571428572</c:v>
                </c:pt>
                <c:pt idx="78">
                  <c:v>280.61224489795916</c:v>
                </c:pt>
                <c:pt idx="79">
                  <c:v>275.51020408163265</c:v>
                </c:pt>
                <c:pt idx="80">
                  <c:v>265.30612244897958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1-4D05-9CCE-1A565A01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159503"/>
        <c:axId val="1715397491"/>
      </c:lineChart>
      <c:catAx>
        <c:axId val="956159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715397491"/>
        <c:crosses val="autoZero"/>
        <c:auto val="1"/>
        <c:lblAlgn val="ctr"/>
        <c:lblOffset val="100"/>
        <c:noMultiLvlLbl val="1"/>
      </c:catAx>
      <c:valAx>
        <c:axId val="17153974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km/h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9561595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Charging power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'Charging curve'!$B$1:$D$1</c:f>
              <c:strCache>
                <c:ptCount val="1"/>
                <c:pt idx="0">
                  <c:v>Taycan 93 kWh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curve'!$B$3:$B$83</c:f>
              <c:numCache>
                <c:formatCode>General</c:formatCode>
                <c:ptCount val="81"/>
                <c:pt idx="0">
                  <c:v>250</c:v>
                </c:pt>
                <c:pt idx="1">
                  <c:v>252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254</c:v>
                </c:pt>
                <c:pt idx="6">
                  <c:v>255</c:v>
                </c:pt>
                <c:pt idx="7">
                  <c:v>256</c:v>
                </c:pt>
                <c:pt idx="8">
                  <c:v>256</c:v>
                </c:pt>
                <c:pt idx="9">
                  <c:v>257</c:v>
                </c:pt>
                <c:pt idx="10">
                  <c:v>259</c:v>
                </c:pt>
                <c:pt idx="11">
                  <c:v>259</c:v>
                </c:pt>
                <c:pt idx="12">
                  <c:v>260</c:v>
                </c:pt>
                <c:pt idx="13">
                  <c:v>260</c:v>
                </c:pt>
                <c:pt idx="14">
                  <c:v>260</c:v>
                </c:pt>
                <c:pt idx="15">
                  <c:v>261</c:v>
                </c:pt>
                <c:pt idx="16">
                  <c:v>261</c:v>
                </c:pt>
                <c:pt idx="17">
                  <c:v>252</c:v>
                </c:pt>
                <c:pt idx="18">
                  <c:v>252</c:v>
                </c:pt>
                <c:pt idx="19">
                  <c:v>252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201</c:v>
                </c:pt>
                <c:pt idx="27">
                  <c:v>150</c:v>
                </c:pt>
                <c:pt idx="28">
                  <c:v>151</c:v>
                </c:pt>
                <c:pt idx="29">
                  <c:v>150</c:v>
                </c:pt>
                <c:pt idx="30">
                  <c:v>150</c:v>
                </c:pt>
                <c:pt idx="31">
                  <c:v>151</c:v>
                </c:pt>
                <c:pt idx="32">
                  <c:v>151</c:v>
                </c:pt>
                <c:pt idx="33">
                  <c:v>151</c:v>
                </c:pt>
                <c:pt idx="34">
                  <c:v>151</c:v>
                </c:pt>
                <c:pt idx="35">
                  <c:v>152</c:v>
                </c:pt>
                <c:pt idx="36">
                  <c:v>152</c:v>
                </c:pt>
                <c:pt idx="37">
                  <c:v>152</c:v>
                </c:pt>
                <c:pt idx="38">
                  <c:v>152</c:v>
                </c:pt>
                <c:pt idx="39">
                  <c:v>153</c:v>
                </c:pt>
                <c:pt idx="40">
                  <c:v>153</c:v>
                </c:pt>
                <c:pt idx="41">
                  <c:v>153</c:v>
                </c:pt>
                <c:pt idx="42">
                  <c:v>153</c:v>
                </c:pt>
                <c:pt idx="43">
                  <c:v>153</c:v>
                </c:pt>
                <c:pt idx="44">
                  <c:v>154</c:v>
                </c:pt>
                <c:pt idx="45">
                  <c:v>154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49">
                  <c:v>155</c:v>
                </c:pt>
                <c:pt idx="50">
                  <c:v>155</c:v>
                </c:pt>
                <c:pt idx="51">
                  <c:v>156</c:v>
                </c:pt>
                <c:pt idx="52">
                  <c:v>157</c:v>
                </c:pt>
                <c:pt idx="53">
                  <c:v>157</c:v>
                </c:pt>
                <c:pt idx="54">
                  <c:v>157</c:v>
                </c:pt>
                <c:pt idx="55">
                  <c:v>157</c:v>
                </c:pt>
                <c:pt idx="56">
                  <c:v>157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159</c:v>
                </c:pt>
                <c:pt idx="61">
                  <c:v>150</c:v>
                </c:pt>
                <c:pt idx="62">
                  <c:v>150</c:v>
                </c:pt>
                <c:pt idx="63">
                  <c:v>118</c:v>
                </c:pt>
                <c:pt idx="64">
                  <c:v>118</c:v>
                </c:pt>
                <c:pt idx="65">
                  <c:v>119</c:v>
                </c:pt>
                <c:pt idx="66">
                  <c:v>118</c:v>
                </c:pt>
                <c:pt idx="67">
                  <c:v>119</c:v>
                </c:pt>
                <c:pt idx="68">
                  <c:v>118</c:v>
                </c:pt>
                <c:pt idx="69">
                  <c:v>84</c:v>
                </c:pt>
                <c:pt idx="70">
                  <c:v>83</c:v>
                </c:pt>
                <c:pt idx="71">
                  <c:v>77</c:v>
                </c:pt>
                <c:pt idx="72">
                  <c:v>66</c:v>
                </c:pt>
                <c:pt idx="73">
                  <c:v>55</c:v>
                </c:pt>
                <c:pt idx="74">
                  <c:v>47</c:v>
                </c:pt>
                <c:pt idx="75">
                  <c:v>39</c:v>
                </c:pt>
                <c:pt idx="76">
                  <c:v>34</c:v>
                </c:pt>
                <c:pt idx="77">
                  <c:v>32</c:v>
                </c:pt>
                <c:pt idx="78">
                  <c:v>42</c:v>
                </c:pt>
                <c:pt idx="79">
                  <c:v>50</c:v>
                </c:pt>
                <c:pt idx="8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5-472A-AB5A-3540EDE40178}"/>
            </c:ext>
          </c:extLst>
        </c:ser>
        <c:ser>
          <c:idx val="1"/>
          <c:order val="1"/>
          <c:tx>
            <c:strRef>
              <c:f>'Charging curve'!$E$1:$G$1</c:f>
              <c:strCache>
                <c:ptCount val="1"/>
                <c:pt idx="0">
                  <c:v>Model 3 80 kWh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curve'!$E$3:$E$83</c:f>
              <c:numCache>
                <c:formatCode>General</c:formatCode>
                <c:ptCount val="81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249</c:v>
                </c:pt>
                <c:pt idx="12">
                  <c:v>247</c:v>
                </c:pt>
                <c:pt idx="13">
                  <c:v>246</c:v>
                </c:pt>
                <c:pt idx="14">
                  <c:v>243</c:v>
                </c:pt>
                <c:pt idx="15">
                  <c:v>238</c:v>
                </c:pt>
                <c:pt idx="16">
                  <c:v>236</c:v>
                </c:pt>
                <c:pt idx="17">
                  <c:v>233</c:v>
                </c:pt>
                <c:pt idx="18">
                  <c:v>230</c:v>
                </c:pt>
                <c:pt idx="19">
                  <c:v>226</c:v>
                </c:pt>
                <c:pt idx="20">
                  <c:v>223</c:v>
                </c:pt>
                <c:pt idx="21">
                  <c:v>218</c:v>
                </c:pt>
                <c:pt idx="22">
                  <c:v>214</c:v>
                </c:pt>
                <c:pt idx="23">
                  <c:v>211</c:v>
                </c:pt>
                <c:pt idx="24">
                  <c:v>207</c:v>
                </c:pt>
                <c:pt idx="25">
                  <c:v>203</c:v>
                </c:pt>
                <c:pt idx="26">
                  <c:v>198</c:v>
                </c:pt>
                <c:pt idx="27">
                  <c:v>195</c:v>
                </c:pt>
                <c:pt idx="28">
                  <c:v>192</c:v>
                </c:pt>
                <c:pt idx="29">
                  <c:v>186</c:v>
                </c:pt>
                <c:pt idx="30">
                  <c:v>183</c:v>
                </c:pt>
                <c:pt idx="31">
                  <c:v>178</c:v>
                </c:pt>
                <c:pt idx="32">
                  <c:v>173</c:v>
                </c:pt>
                <c:pt idx="33">
                  <c:v>172</c:v>
                </c:pt>
                <c:pt idx="34">
                  <c:v>167</c:v>
                </c:pt>
                <c:pt idx="35">
                  <c:v>163</c:v>
                </c:pt>
                <c:pt idx="36">
                  <c:v>159</c:v>
                </c:pt>
                <c:pt idx="37">
                  <c:v>155</c:v>
                </c:pt>
                <c:pt idx="38">
                  <c:v>152</c:v>
                </c:pt>
                <c:pt idx="39">
                  <c:v>148</c:v>
                </c:pt>
                <c:pt idx="40">
                  <c:v>144</c:v>
                </c:pt>
                <c:pt idx="41">
                  <c:v>142</c:v>
                </c:pt>
                <c:pt idx="42">
                  <c:v>139</c:v>
                </c:pt>
                <c:pt idx="43">
                  <c:v>138</c:v>
                </c:pt>
                <c:pt idx="44">
                  <c:v>132</c:v>
                </c:pt>
                <c:pt idx="45">
                  <c:v>128</c:v>
                </c:pt>
                <c:pt idx="46">
                  <c:v>124</c:v>
                </c:pt>
                <c:pt idx="47">
                  <c:v>120</c:v>
                </c:pt>
                <c:pt idx="48">
                  <c:v>114</c:v>
                </c:pt>
                <c:pt idx="49">
                  <c:v>108</c:v>
                </c:pt>
                <c:pt idx="50">
                  <c:v>109</c:v>
                </c:pt>
                <c:pt idx="51">
                  <c:v>108</c:v>
                </c:pt>
                <c:pt idx="52">
                  <c:v>106</c:v>
                </c:pt>
                <c:pt idx="53">
                  <c:v>105</c:v>
                </c:pt>
                <c:pt idx="54">
                  <c:v>104</c:v>
                </c:pt>
                <c:pt idx="55">
                  <c:v>100</c:v>
                </c:pt>
                <c:pt idx="56">
                  <c:v>99</c:v>
                </c:pt>
                <c:pt idx="57">
                  <c:v>96</c:v>
                </c:pt>
                <c:pt idx="58">
                  <c:v>94</c:v>
                </c:pt>
                <c:pt idx="59">
                  <c:v>91</c:v>
                </c:pt>
                <c:pt idx="60">
                  <c:v>89</c:v>
                </c:pt>
                <c:pt idx="61">
                  <c:v>86</c:v>
                </c:pt>
                <c:pt idx="62">
                  <c:v>84</c:v>
                </c:pt>
                <c:pt idx="63">
                  <c:v>81</c:v>
                </c:pt>
                <c:pt idx="64">
                  <c:v>76</c:v>
                </c:pt>
                <c:pt idx="65">
                  <c:v>75</c:v>
                </c:pt>
                <c:pt idx="66">
                  <c:v>71</c:v>
                </c:pt>
                <c:pt idx="67">
                  <c:v>68</c:v>
                </c:pt>
                <c:pt idx="68">
                  <c:v>64</c:v>
                </c:pt>
                <c:pt idx="69">
                  <c:v>61</c:v>
                </c:pt>
                <c:pt idx="70">
                  <c:v>58</c:v>
                </c:pt>
                <c:pt idx="71">
                  <c:v>54</c:v>
                </c:pt>
                <c:pt idx="72">
                  <c:v>54</c:v>
                </c:pt>
                <c:pt idx="73">
                  <c:v>49</c:v>
                </c:pt>
                <c:pt idx="74">
                  <c:v>48</c:v>
                </c:pt>
                <c:pt idx="75">
                  <c:v>43</c:v>
                </c:pt>
                <c:pt idx="76">
                  <c:v>41</c:v>
                </c:pt>
                <c:pt idx="77">
                  <c:v>39</c:v>
                </c:pt>
                <c:pt idx="78">
                  <c:v>38</c:v>
                </c:pt>
                <c:pt idx="79">
                  <c:v>37</c:v>
                </c:pt>
                <c:pt idx="8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5-472A-AB5A-3540EDE40178}"/>
            </c:ext>
          </c:extLst>
        </c:ser>
        <c:ser>
          <c:idx val="2"/>
          <c:order val="2"/>
          <c:tx>
            <c:strRef>
              <c:f>'Charging curve'!$H$1:$J$1</c:f>
              <c:strCache>
                <c:ptCount val="1"/>
                <c:pt idx="0">
                  <c:v>Model S 100 kWh</c:v>
                </c:pt>
              </c:strCache>
            </c:strRef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curve'!$H$3:$H$83</c:f>
              <c:numCache>
                <c:formatCode>General</c:formatCode>
                <c:ptCount val="81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249</c:v>
                </c:pt>
                <c:pt idx="25">
                  <c:v>248</c:v>
                </c:pt>
                <c:pt idx="26">
                  <c:v>238</c:v>
                </c:pt>
                <c:pt idx="27">
                  <c:v>230</c:v>
                </c:pt>
                <c:pt idx="28">
                  <c:v>220</c:v>
                </c:pt>
                <c:pt idx="29">
                  <c:v>216</c:v>
                </c:pt>
                <c:pt idx="30">
                  <c:v>210</c:v>
                </c:pt>
                <c:pt idx="31">
                  <c:v>208</c:v>
                </c:pt>
                <c:pt idx="32">
                  <c:v>204</c:v>
                </c:pt>
                <c:pt idx="33">
                  <c:v>202</c:v>
                </c:pt>
                <c:pt idx="34">
                  <c:v>198</c:v>
                </c:pt>
                <c:pt idx="35">
                  <c:v>192</c:v>
                </c:pt>
                <c:pt idx="36">
                  <c:v>184</c:v>
                </c:pt>
                <c:pt idx="37">
                  <c:v>178</c:v>
                </c:pt>
                <c:pt idx="38">
                  <c:v>172</c:v>
                </c:pt>
                <c:pt idx="39">
                  <c:v>168</c:v>
                </c:pt>
                <c:pt idx="40">
                  <c:v>162</c:v>
                </c:pt>
                <c:pt idx="41">
                  <c:v>158</c:v>
                </c:pt>
                <c:pt idx="42">
                  <c:v>152</c:v>
                </c:pt>
                <c:pt idx="43">
                  <c:v>150</c:v>
                </c:pt>
                <c:pt idx="44">
                  <c:v>146</c:v>
                </c:pt>
                <c:pt idx="45">
                  <c:v>142</c:v>
                </c:pt>
                <c:pt idx="46">
                  <c:v>139</c:v>
                </c:pt>
                <c:pt idx="47">
                  <c:v>136</c:v>
                </c:pt>
                <c:pt idx="48">
                  <c:v>132</c:v>
                </c:pt>
                <c:pt idx="49">
                  <c:v>130</c:v>
                </c:pt>
                <c:pt idx="50">
                  <c:v>127</c:v>
                </c:pt>
                <c:pt idx="51">
                  <c:v>123</c:v>
                </c:pt>
                <c:pt idx="52">
                  <c:v>120</c:v>
                </c:pt>
                <c:pt idx="53">
                  <c:v>117</c:v>
                </c:pt>
                <c:pt idx="54">
                  <c:v>114</c:v>
                </c:pt>
                <c:pt idx="55">
                  <c:v>112</c:v>
                </c:pt>
                <c:pt idx="56">
                  <c:v>108</c:v>
                </c:pt>
                <c:pt idx="57">
                  <c:v>106</c:v>
                </c:pt>
                <c:pt idx="58">
                  <c:v>104</c:v>
                </c:pt>
                <c:pt idx="59">
                  <c:v>101</c:v>
                </c:pt>
                <c:pt idx="60">
                  <c:v>98</c:v>
                </c:pt>
                <c:pt idx="61">
                  <c:v>96</c:v>
                </c:pt>
                <c:pt idx="62">
                  <c:v>94</c:v>
                </c:pt>
                <c:pt idx="63">
                  <c:v>91</c:v>
                </c:pt>
                <c:pt idx="64">
                  <c:v>89</c:v>
                </c:pt>
                <c:pt idx="65">
                  <c:v>86</c:v>
                </c:pt>
                <c:pt idx="66">
                  <c:v>82</c:v>
                </c:pt>
                <c:pt idx="67">
                  <c:v>80</c:v>
                </c:pt>
                <c:pt idx="68">
                  <c:v>77</c:v>
                </c:pt>
                <c:pt idx="69">
                  <c:v>75</c:v>
                </c:pt>
                <c:pt idx="70">
                  <c:v>72</c:v>
                </c:pt>
                <c:pt idx="71">
                  <c:v>70</c:v>
                </c:pt>
                <c:pt idx="72">
                  <c:v>68</c:v>
                </c:pt>
                <c:pt idx="73">
                  <c:v>66</c:v>
                </c:pt>
                <c:pt idx="74">
                  <c:v>63</c:v>
                </c:pt>
                <c:pt idx="75">
                  <c:v>61</c:v>
                </c:pt>
                <c:pt idx="76">
                  <c:v>59</c:v>
                </c:pt>
                <c:pt idx="77">
                  <c:v>56</c:v>
                </c:pt>
                <c:pt idx="78">
                  <c:v>55</c:v>
                </c:pt>
                <c:pt idx="79">
                  <c:v>54</c:v>
                </c:pt>
                <c:pt idx="8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5-472A-AB5A-3540EDE40178}"/>
            </c:ext>
          </c:extLst>
        </c:ser>
        <c:ser>
          <c:idx val="3"/>
          <c:order val="3"/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curve'!$K$3:$K$83</c:f>
              <c:numCache>
                <c:formatCode>General</c:formatCode>
                <c:ptCount val="81"/>
                <c:pt idx="0">
                  <c:v>139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140</c:v>
                </c:pt>
                <c:pt idx="19">
                  <c:v>140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142</c:v>
                </c:pt>
                <c:pt idx="31">
                  <c:v>142</c:v>
                </c:pt>
                <c:pt idx="32">
                  <c:v>142</c:v>
                </c:pt>
                <c:pt idx="33">
                  <c:v>143</c:v>
                </c:pt>
                <c:pt idx="34">
                  <c:v>143</c:v>
                </c:pt>
                <c:pt idx="35">
                  <c:v>143</c:v>
                </c:pt>
                <c:pt idx="36">
                  <c:v>143</c:v>
                </c:pt>
                <c:pt idx="37">
                  <c:v>143</c:v>
                </c:pt>
                <c:pt idx="38">
                  <c:v>143</c:v>
                </c:pt>
                <c:pt idx="39">
                  <c:v>143</c:v>
                </c:pt>
                <c:pt idx="40">
                  <c:v>143</c:v>
                </c:pt>
                <c:pt idx="41">
                  <c:v>144</c:v>
                </c:pt>
                <c:pt idx="42">
                  <c:v>144</c:v>
                </c:pt>
                <c:pt idx="43">
                  <c:v>144</c:v>
                </c:pt>
                <c:pt idx="44">
                  <c:v>144</c:v>
                </c:pt>
                <c:pt idx="45">
                  <c:v>144</c:v>
                </c:pt>
                <c:pt idx="46">
                  <c:v>144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146</c:v>
                </c:pt>
                <c:pt idx="54">
                  <c:v>146</c:v>
                </c:pt>
                <c:pt idx="55">
                  <c:v>147</c:v>
                </c:pt>
                <c:pt idx="56">
                  <c:v>147</c:v>
                </c:pt>
                <c:pt idx="57">
                  <c:v>147</c:v>
                </c:pt>
                <c:pt idx="58">
                  <c:v>148</c:v>
                </c:pt>
                <c:pt idx="59">
                  <c:v>148</c:v>
                </c:pt>
                <c:pt idx="60">
                  <c:v>144</c:v>
                </c:pt>
                <c:pt idx="61">
                  <c:v>136</c:v>
                </c:pt>
                <c:pt idx="62">
                  <c:v>136</c:v>
                </c:pt>
                <c:pt idx="63">
                  <c:v>136</c:v>
                </c:pt>
                <c:pt idx="64">
                  <c:v>137</c:v>
                </c:pt>
                <c:pt idx="65">
                  <c:v>137</c:v>
                </c:pt>
                <c:pt idx="66">
                  <c:v>135</c:v>
                </c:pt>
                <c:pt idx="67">
                  <c:v>131</c:v>
                </c:pt>
                <c:pt idx="68">
                  <c:v>134</c:v>
                </c:pt>
                <c:pt idx="69">
                  <c:v>135</c:v>
                </c:pt>
                <c:pt idx="70">
                  <c:v>125</c:v>
                </c:pt>
                <c:pt idx="71">
                  <c:v>107</c:v>
                </c:pt>
                <c:pt idx="72">
                  <c:v>98</c:v>
                </c:pt>
                <c:pt idx="73">
                  <c:v>95</c:v>
                </c:pt>
                <c:pt idx="74">
                  <c:v>93</c:v>
                </c:pt>
                <c:pt idx="75">
                  <c:v>92</c:v>
                </c:pt>
                <c:pt idx="76">
                  <c:v>89</c:v>
                </c:pt>
                <c:pt idx="77">
                  <c:v>86</c:v>
                </c:pt>
                <c:pt idx="78">
                  <c:v>84</c:v>
                </c:pt>
                <c:pt idx="79">
                  <c:v>82</c:v>
                </c:pt>
                <c:pt idx="8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5-472A-AB5A-3540EDE40178}"/>
            </c:ext>
          </c:extLst>
        </c:ser>
        <c:ser>
          <c:idx val="4"/>
          <c:order val="4"/>
          <c:spPr>
            <a:ln cmpd="sng">
              <a:solidFill>
                <a:srgbClr val="4BACC6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curve'!$N$3:$N$83</c:f>
              <c:numCache>
                <c:formatCode>General</c:formatCode>
                <c:ptCount val="81"/>
                <c:pt idx="0">
                  <c:v>104</c:v>
                </c:pt>
                <c:pt idx="1">
                  <c:v>105</c:v>
                </c:pt>
                <c:pt idx="2">
                  <c:v>105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108</c:v>
                </c:pt>
                <c:pt idx="17">
                  <c:v>108</c:v>
                </c:pt>
                <c:pt idx="18">
                  <c:v>108</c:v>
                </c:pt>
                <c:pt idx="19">
                  <c:v>108</c:v>
                </c:pt>
                <c:pt idx="20">
                  <c:v>108</c:v>
                </c:pt>
                <c:pt idx="21">
                  <c:v>108</c:v>
                </c:pt>
                <c:pt idx="22">
                  <c:v>109</c:v>
                </c:pt>
                <c:pt idx="23">
                  <c:v>109</c:v>
                </c:pt>
                <c:pt idx="24">
                  <c:v>109</c:v>
                </c:pt>
                <c:pt idx="25">
                  <c:v>109</c:v>
                </c:pt>
                <c:pt idx="26">
                  <c:v>109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108</c:v>
                </c:pt>
                <c:pt idx="31">
                  <c:v>107</c:v>
                </c:pt>
                <c:pt idx="32">
                  <c:v>106</c:v>
                </c:pt>
                <c:pt idx="33">
                  <c:v>105</c:v>
                </c:pt>
                <c:pt idx="34">
                  <c:v>104</c:v>
                </c:pt>
                <c:pt idx="35">
                  <c:v>103</c:v>
                </c:pt>
                <c:pt idx="36">
                  <c:v>102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98</c:v>
                </c:pt>
                <c:pt idx="41">
                  <c:v>97</c:v>
                </c:pt>
                <c:pt idx="42">
                  <c:v>96</c:v>
                </c:pt>
                <c:pt idx="43">
                  <c:v>95</c:v>
                </c:pt>
                <c:pt idx="44">
                  <c:v>94</c:v>
                </c:pt>
                <c:pt idx="45">
                  <c:v>93</c:v>
                </c:pt>
                <c:pt idx="46">
                  <c:v>92</c:v>
                </c:pt>
                <c:pt idx="47">
                  <c:v>92</c:v>
                </c:pt>
                <c:pt idx="48">
                  <c:v>91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89</c:v>
                </c:pt>
                <c:pt idx="53">
                  <c:v>88</c:v>
                </c:pt>
                <c:pt idx="54">
                  <c:v>88</c:v>
                </c:pt>
                <c:pt idx="55">
                  <c:v>88</c:v>
                </c:pt>
                <c:pt idx="56">
                  <c:v>87</c:v>
                </c:pt>
                <c:pt idx="57">
                  <c:v>86</c:v>
                </c:pt>
                <c:pt idx="58">
                  <c:v>85</c:v>
                </c:pt>
                <c:pt idx="59">
                  <c:v>84</c:v>
                </c:pt>
                <c:pt idx="60">
                  <c:v>83</c:v>
                </c:pt>
                <c:pt idx="61">
                  <c:v>82</c:v>
                </c:pt>
                <c:pt idx="62">
                  <c:v>79</c:v>
                </c:pt>
                <c:pt idx="63">
                  <c:v>77</c:v>
                </c:pt>
                <c:pt idx="64">
                  <c:v>75</c:v>
                </c:pt>
                <c:pt idx="65">
                  <c:v>74</c:v>
                </c:pt>
                <c:pt idx="66">
                  <c:v>72</c:v>
                </c:pt>
                <c:pt idx="67">
                  <c:v>71</c:v>
                </c:pt>
                <c:pt idx="68">
                  <c:v>71</c:v>
                </c:pt>
                <c:pt idx="69">
                  <c:v>70</c:v>
                </c:pt>
                <c:pt idx="70">
                  <c:v>69</c:v>
                </c:pt>
                <c:pt idx="71">
                  <c:v>68</c:v>
                </c:pt>
                <c:pt idx="72">
                  <c:v>67</c:v>
                </c:pt>
                <c:pt idx="73">
                  <c:v>66</c:v>
                </c:pt>
                <c:pt idx="74">
                  <c:v>65</c:v>
                </c:pt>
                <c:pt idx="75">
                  <c:v>64</c:v>
                </c:pt>
                <c:pt idx="76">
                  <c:v>62</c:v>
                </c:pt>
                <c:pt idx="77">
                  <c:v>59</c:v>
                </c:pt>
                <c:pt idx="78">
                  <c:v>57</c:v>
                </c:pt>
                <c:pt idx="79">
                  <c:v>54</c:v>
                </c:pt>
                <c:pt idx="80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45-472A-AB5A-3540EDE40178}"/>
            </c:ext>
          </c:extLst>
        </c:ser>
        <c:ser>
          <c:idx val="5"/>
          <c:order val="5"/>
          <c:spPr>
            <a:ln cmpd="sng">
              <a:solidFill>
                <a:srgbClr val="F79646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curve'!$Q$3:$Q$83</c:f>
              <c:numCache>
                <c:formatCode>General</c:formatCode>
                <c:ptCount val="81"/>
                <c:pt idx="0">
                  <c:v>78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80</c:v>
                </c:pt>
                <c:pt idx="5">
                  <c:v>81</c:v>
                </c:pt>
                <c:pt idx="6">
                  <c:v>81</c:v>
                </c:pt>
                <c:pt idx="7">
                  <c:v>80</c:v>
                </c:pt>
                <c:pt idx="8">
                  <c:v>81</c:v>
                </c:pt>
                <c:pt idx="9">
                  <c:v>80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83</c:v>
                </c:pt>
                <c:pt idx="28">
                  <c:v>83</c:v>
                </c:pt>
                <c:pt idx="29">
                  <c:v>83</c:v>
                </c:pt>
                <c:pt idx="30">
                  <c:v>83</c:v>
                </c:pt>
                <c:pt idx="31">
                  <c:v>83</c:v>
                </c:pt>
                <c:pt idx="32">
                  <c:v>83</c:v>
                </c:pt>
                <c:pt idx="33">
                  <c:v>84</c:v>
                </c:pt>
                <c:pt idx="34">
                  <c:v>84</c:v>
                </c:pt>
                <c:pt idx="35">
                  <c:v>84</c:v>
                </c:pt>
                <c:pt idx="36">
                  <c:v>84</c:v>
                </c:pt>
                <c:pt idx="37">
                  <c:v>84</c:v>
                </c:pt>
                <c:pt idx="38">
                  <c:v>84</c:v>
                </c:pt>
                <c:pt idx="39">
                  <c:v>84</c:v>
                </c:pt>
                <c:pt idx="40">
                  <c:v>83</c:v>
                </c:pt>
                <c:pt idx="41">
                  <c:v>80</c:v>
                </c:pt>
                <c:pt idx="42">
                  <c:v>80</c:v>
                </c:pt>
                <c:pt idx="43">
                  <c:v>78</c:v>
                </c:pt>
                <c:pt idx="44">
                  <c:v>77</c:v>
                </c:pt>
                <c:pt idx="45">
                  <c:v>75</c:v>
                </c:pt>
                <c:pt idx="46">
                  <c:v>74</c:v>
                </c:pt>
                <c:pt idx="47">
                  <c:v>74</c:v>
                </c:pt>
                <c:pt idx="48">
                  <c:v>73</c:v>
                </c:pt>
                <c:pt idx="49">
                  <c:v>72</c:v>
                </c:pt>
                <c:pt idx="50">
                  <c:v>71</c:v>
                </c:pt>
                <c:pt idx="51">
                  <c:v>69</c:v>
                </c:pt>
                <c:pt idx="52">
                  <c:v>69</c:v>
                </c:pt>
                <c:pt idx="53">
                  <c:v>67</c:v>
                </c:pt>
                <c:pt idx="54">
                  <c:v>68</c:v>
                </c:pt>
                <c:pt idx="55">
                  <c:v>68</c:v>
                </c:pt>
                <c:pt idx="56">
                  <c:v>67</c:v>
                </c:pt>
                <c:pt idx="57">
                  <c:v>66</c:v>
                </c:pt>
                <c:pt idx="58">
                  <c:v>65</c:v>
                </c:pt>
                <c:pt idx="59">
                  <c:v>66</c:v>
                </c:pt>
                <c:pt idx="60">
                  <c:v>65</c:v>
                </c:pt>
                <c:pt idx="61">
                  <c:v>64</c:v>
                </c:pt>
                <c:pt idx="62">
                  <c:v>62</c:v>
                </c:pt>
                <c:pt idx="63">
                  <c:v>63</c:v>
                </c:pt>
                <c:pt idx="64">
                  <c:v>62</c:v>
                </c:pt>
                <c:pt idx="65">
                  <c:v>61</c:v>
                </c:pt>
                <c:pt idx="66">
                  <c:v>59</c:v>
                </c:pt>
                <c:pt idx="67">
                  <c:v>58</c:v>
                </c:pt>
                <c:pt idx="68">
                  <c:v>55</c:v>
                </c:pt>
                <c:pt idx="69">
                  <c:v>55</c:v>
                </c:pt>
                <c:pt idx="70">
                  <c:v>54</c:v>
                </c:pt>
                <c:pt idx="71">
                  <c:v>52</c:v>
                </c:pt>
                <c:pt idx="72">
                  <c:v>50</c:v>
                </c:pt>
                <c:pt idx="73">
                  <c:v>49</c:v>
                </c:pt>
                <c:pt idx="74">
                  <c:v>48</c:v>
                </c:pt>
                <c:pt idx="75">
                  <c:v>46</c:v>
                </c:pt>
                <c:pt idx="76">
                  <c:v>45</c:v>
                </c:pt>
                <c:pt idx="77">
                  <c:v>44</c:v>
                </c:pt>
                <c:pt idx="78">
                  <c:v>42</c:v>
                </c:pt>
                <c:pt idx="79">
                  <c:v>40</c:v>
                </c:pt>
                <c:pt idx="8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45-472A-AB5A-3540EDE40178}"/>
            </c:ext>
          </c:extLst>
        </c:ser>
        <c:ser>
          <c:idx val="6"/>
          <c:order val="6"/>
          <c:spPr>
            <a:ln cmpd="sng">
              <a:solidFill>
                <a:srgbClr val="84A7D1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curve'!$T$3:$T$83</c:f>
              <c:numCache>
                <c:formatCode>General</c:formatCode>
                <c:ptCount val="8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71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74</c:v>
                </c:pt>
                <c:pt idx="26">
                  <c:v>74</c:v>
                </c:pt>
                <c:pt idx="27">
                  <c:v>74</c:v>
                </c:pt>
                <c:pt idx="28">
                  <c:v>74</c:v>
                </c:pt>
                <c:pt idx="29">
                  <c:v>74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76</c:v>
                </c:pt>
                <c:pt idx="41">
                  <c:v>76</c:v>
                </c:pt>
                <c:pt idx="42">
                  <c:v>76</c:v>
                </c:pt>
                <c:pt idx="43">
                  <c:v>76</c:v>
                </c:pt>
                <c:pt idx="44">
                  <c:v>68</c:v>
                </c:pt>
                <c:pt idx="45">
                  <c:v>69</c:v>
                </c:pt>
                <c:pt idx="46">
                  <c:v>56</c:v>
                </c:pt>
                <c:pt idx="47">
                  <c:v>57</c:v>
                </c:pt>
                <c:pt idx="48">
                  <c:v>57</c:v>
                </c:pt>
                <c:pt idx="49">
                  <c:v>57</c:v>
                </c:pt>
                <c:pt idx="50">
                  <c:v>57</c:v>
                </c:pt>
                <c:pt idx="51">
                  <c:v>57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59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37</c:v>
                </c:pt>
                <c:pt idx="65">
                  <c:v>36</c:v>
                </c:pt>
                <c:pt idx="66">
                  <c:v>36</c:v>
                </c:pt>
                <c:pt idx="67">
                  <c:v>36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45-472A-AB5A-3540EDE40178}"/>
            </c:ext>
          </c:extLst>
        </c:ser>
        <c:ser>
          <c:idx val="7"/>
          <c:order val="7"/>
          <c:spPr>
            <a:ln cmpd="sng">
              <a:solidFill>
                <a:srgbClr val="D38582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curve'!$W$3:$W$83</c:f>
              <c:numCache>
                <c:formatCode>General</c:formatCode>
                <c:ptCount val="81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67</c:v>
                </c:pt>
                <c:pt idx="51">
                  <c:v>67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67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60</c:v>
                </c:pt>
                <c:pt idx="69">
                  <c:v>57</c:v>
                </c:pt>
                <c:pt idx="70">
                  <c:v>53</c:v>
                </c:pt>
                <c:pt idx="71">
                  <c:v>50</c:v>
                </c:pt>
                <c:pt idx="72">
                  <c:v>47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45-472A-AB5A-3540EDE4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116823"/>
        <c:axId val="828994421"/>
      </c:lineChart>
      <c:catAx>
        <c:axId val="1540116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828994421"/>
        <c:crosses val="autoZero"/>
        <c:auto val="1"/>
        <c:lblAlgn val="ctr"/>
        <c:lblOffset val="100"/>
        <c:noMultiLvlLbl val="1"/>
      </c:catAx>
      <c:valAx>
        <c:axId val="828994421"/>
        <c:scaling>
          <c:orientation val="minMax"/>
          <c:max val="28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5401168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C-rating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'Charging curve'!$B$1:$D$1</c:f>
              <c:strCache>
                <c:ptCount val="1"/>
                <c:pt idx="0">
                  <c:v>Taycan 93 kWh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curve'!$C$3:$C$83</c:f>
              <c:numCache>
                <c:formatCode>General</c:formatCode>
                <c:ptCount val="81"/>
                <c:pt idx="0">
                  <c:v>2.6766595289079227</c:v>
                </c:pt>
                <c:pt idx="1">
                  <c:v>2.6980728051391862</c:v>
                </c:pt>
                <c:pt idx="2">
                  <c:v>2.6980728051391862</c:v>
                </c:pt>
                <c:pt idx="3">
                  <c:v>2.708779443254818</c:v>
                </c:pt>
                <c:pt idx="4">
                  <c:v>2.7194860813704493</c:v>
                </c:pt>
                <c:pt idx="5">
                  <c:v>2.7194860813704493</c:v>
                </c:pt>
                <c:pt idx="6">
                  <c:v>2.7301927194860811</c:v>
                </c:pt>
                <c:pt idx="7">
                  <c:v>2.7408993576017129</c:v>
                </c:pt>
                <c:pt idx="8">
                  <c:v>2.7408993576017129</c:v>
                </c:pt>
                <c:pt idx="9">
                  <c:v>2.7516059957173447</c:v>
                </c:pt>
                <c:pt idx="10">
                  <c:v>2.7730192719486078</c:v>
                </c:pt>
                <c:pt idx="11">
                  <c:v>2.7730192719486078</c:v>
                </c:pt>
                <c:pt idx="12">
                  <c:v>2.7837259100642395</c:v>
                </c:pt>
                <c:pt idx="13">
                  <c:v>2.7837259100642395</c:v>
                </c:pt>
                <c:pt idx="14">
                  <c:v>2.7837259100642395</c:v>
                </c:pt>
                <c:pt idx="15">
                  <c:v>2.7944325481798713</c:v>
                </c:pt>
                <c:pt idx="16">
                  <c:v>2.7944325481798713</c:v>
                </c:pt>
                <c:pt idx="17">
                  <c:v>2.6980728051391862</c:v>
                </c:pt>
                <c:pt idx="18">
                  <c:v>2.6980728051391862</c:v>
                </c:pt>
                <c:pt idx="19">
                  <c:v>2.6980728051391862</c:v>
                </c:pt>
                <c:pt idx="20">
                  <c:v>2.1413276231263381</c:v>
                </c:pt>
                <c:pt idx="21">
                  <c:v>2.1413276231263381</c:v>
                </c:pt>
                <c:pt idx="22">
                  <c:v>2.1413276231263381</c:v>
                </c:pt>
                <c:pt idx="23">
                  <c:v>2.1413276231263381</c:v>
                </c:pt>
                <c:pt idx="24">
                  <c:v>2.1413276231263381</c:v>
                </c:pt>
                <c:pt idx="25">
                  <c:v>2.1413276231263381</c:v>
                </c:pt>
                <c:pt idx="26">
                  <c:v>2.1520342612419698</c:v>
                </c:pt>
                <c:pt idx="27">
                  <c:v>1.6059957173447537</c:v>
                </c:pt>
                <c:pt idx="28">
                  <c:v>1.6167023554603854</c:v>
                </c:pt>
                <c:pt idx="29">
                  <c:v>1.6059957173447537</c:v>
                </c:pt>
                <c:pt idx="30">
                  <c:v>1.6059957173447537</c:v>
                </c:pt>
                <c:pt idx="31">
                  <c:v>1.6167023554603854</c:v>
                </c:pt>
                <c:pt idx="32">
                  <c:v>1.6167023554603854</c:v>
                </c:pt>
                <c:pt idx="33">
                  <c:v>1.6167023554603854</c:v>
                </c:pt>
                <c:pt idx="34">
                  <c:v>1.6167023554603854</c:v>
                </c:pt>
                <c:pt idx="35">
                  <c:v>1.627408993576017</c:v>
                </c:pt>
                <c:pt idx="36">
                  <c:v>1.627408993576017</c:v>
                </c:pt>
                <c:pt idx="37">
                  <c:v>1.627408993576017</c:v>
                </c:pt>
                <c:pt idx="38">
                  <c:v>1.627408993576017</c:v>
                </c:pt>
                <c:pt idx="39">
                  <c:v>1.6381156316916488</c:v>
                </c:pt>
                <c:pt idx="40">
                  <c:v>1.6381156316916488</c:v>
                </c:pt>
                <c:pt idx="41">
                  <c:v>1.6381156316916488</c:v>
                </c:pt>
                <c:pt idx="42">
                  <c:v>1.6381156316916488</c:v>
                </c:pt>
                <c:pt idx="43">
                  <c:v>1.6381156316916488</c:v>
                </c:pt>
                <c:pt idx="44">
                  <c:v>1.6488222698072803</c:v>
                </c:pt>
                <c:pt idx="45">
                  <c:v>1.6488222698072803</c:v>
                </c:pt>
                <c:pt idx="46">
                  <c:v>1.6595289079229121</c:v>
                </c:pt>
                <c:pt idx="47">
                  <c:v>1.6595289079229121</c:v>
                </c:pt>
                <c:pt idx="48">
                  <c:v>1.6595289079229121</c:v>
                </c:pt>
                <c:pt idx="49">
                  <c:v>1.6595289079229121</c:v>
                </c:pt>
                <c:pt idx="50">
                  <c:v>1.6595289079229121</c:v>
                </c:pt>
                <c:pt idx="51">
                  <c:v>1.6702355460385439</c:v>
                </c:pt>
                <c:pt idx="52">
                  <c:v>1.6809421841541754</c:v>
                </c:pt>
                <c:pt idx="53">
                  <c:v>1.6809421841541754</c:v>
                </c:pt>
                <c:pt idx="54">
                  <c:v>1.6809421841541754</c:v>
                </c:pt>
                <c:pt idx="55">
                  <c:v>1.6809421841541754</c:v>
                </c:pt>
                <c:pt idx="56">
                  <c:v>1.6809421841541754</c:v>
                </c:pt>
                <c:pt idx="57">
                  <c:v>1.6809421841541754</c:v>
                </c:pt>
                <c:pt idx="58">
                  <c:v>1.6916488222698072</c:v>
                </c:pt>
                <c:pt idx="59">
                  <c:v>1.7023554603854389</c:v>
                </c:pt>
                <c:pt idx="60">
                  <c:v>1.7023554603854389</c:v>
                </c:pt>
                <c:pt idx="61">
                  <c:v>1.6059957173447537</c:v>
                </c:pt>
                <c:pt idx="62">
                  <c:v>1.6059957173447537</c:v>
                </c:pt>
                <c:pt idx="63">
                  <c:v>1.2633832976445396</c:v>
                </c:pt>
                <c:pt idx="64">
                  <c:v>1.2633832976445396</c:v>
                </c:pt>
                <c:pt idx="65">
                  <c:v>1.2740899357601712</c:v>
                </c:pt>
                <c:pt idx="66">
                  <c:v>1.2633832976445396</c:v>
                </c:pt>
                <c:pt idx="67">
                  <c:v>1.2740899357601712</c:v>
                </c:pt>
                <c:pt idx="68">
                  <c:v>1.2633832976445396</c:v>
                </c:pt>
                <c:pt idx="69">
                  <c:v>0.899357601713062</c:v>
                </c:pt>
                <c:pt idx="70">
                  <c:v>0.88865096359743034</c:v>
                </c:pt>
                <c:pt idx="71">
                  <c:v>0.82441113490364015</c:v>
                </c:pt>
                <c:pt idx="72">
                  <c:v>0.70663811563169165</c:v>
                </c:pt>
                <c:pt idx="73">
                  <c:v>0.58886509635974305</c:v>
                </c:pt>
                <c:pt idx="74">
                  <c:v>0.50321199143468953</c:v>
                </c:pt>
                <c:pt idx="75">
                  <c:v>0.41755888650963596</c:v>
                </c:pt>
                <c:pt idx="76">
                  <c:v>0.36402569593147749</c:v>
                </c:pt>
                <c:pt idx="77">
                  <c:v>0.34261241970021411</c:v>
                </c:pt>
                <c:pt idx="78">
                  <c:v>0.449678800856531</c:v>
                </c:pt>
                <c:pt idx="79">
                  <c:v>0.53533190578158452</c:v>
                </c:pt>
                <c:pt idx="80">
                  <c:v>0.54603854389721629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7-4FFB-85A1-8D1604E74483}"/>
            </c:ext>
          </c:extLst>
        </c:ser>
        <c:ser>
          <c:idx val="1"/>
          <c:order val="1"/>
          <c:tx>
            <c:strRef>
              <c:f>'Charging curve'!$E$1:$G$1</c:f>
              <c:strCache>
                <c:ptCount val="1"/>
                <c:pt idx="0">
                  <c:v>Model 3 80 kWh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curve'!$F$3:$F$83</c:f>
              <c:numCache>
                <c:formatCode>General</c:formatCode>
                <c:ptCount val="81"/>
                <c:pt idx="0">
                  <c:v>3.125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3.1124999999999998</c:v>
                </c:pt>
                <c:pt idx="12">
                  <c:v>3.0874999999999999</c:v>
                </c:pt>
                <c:pt idx="13">
                  <c:v>3.0750000000000002</c:v>
                </c:pt>
                <c:pt idx="14">
                  <c:v>3.0375000000000001</c:v>
                </c:pt>
                <c:pt idx="15">
                  <c:v>2.9750000000000001</c:v>
                </c:pt>
                <c:pt idx="16">
                  <c:v>2.95</c:v>
                </c:pt>
                <c:pt idx="17">
                  <c:v>2.9125000000000001</c:v>
                </c:pt>
                <c:pt idx="18">
                  <c:v>2.875</c:v>
                </c:pt>
                <c:pt idx="19">
                  <c:v>2.8250000000000002</c:v>
                </c:pt>
                <c:pt idx="20">
                  <c:v>2.7875000000000001</c:v>
                </c:pt>
                <c:pt idx="21">
                  <c:v>2.7250000000000001</c:v>
                </c:pt>
                <c:pt idx="22">
                  <c:v>2.6749999999999998</c:v>
                </c:pt>
                <c:pt idx="23">
                  <c:v>2.6375000000000002</c:v>
                </c:pt>
                <c:pt idx="24">
                  <c:v>2.5874999999999999</c:v>
                </c:pt>
                <c:pt idx="25">
                  <c:v>2.5375000000000001</c:v>
                </c:pt>
                <c:pt idx="26">
                  <c:v>2.4750000000000001</c:v>
                </c:pt>
                <c:pt idx="27">
                  <c:v>2.4375</c:v>
                </c:pt>
                <c:pt idx="28">
                  <c:v>2.4</c:v>
                </c:pt>
                <c:pt idx="29">
                  <c:v>2.3250000000000002</c:v>
                </c:pt>
                <c:pt idx="30">
                  <c:v>2.2875000000000001</c:v>
                </c:pt>
                <c:pt idx="31">
                  <c:v>2.2250000000000001</c:v>
                </c:pt>
                <c:pt idx="32">
                  <c:v>2.1625000000000001</c:v>
                </c:pt>
                <c:pt idx="33">
                  <c:v>2.15</c:v>
                </c:pt>
                <c:pt idx="34">
                  <c:v>2.0874999999999999</c:v>
                </c:pt>
                <c:pt idx="35">
                  <c:v>2.0375000000000001</c:v>
                </c:pt>
                <c:pt idx="36">
                  <c:v>1.9875</c:v>
                </c:pt>
                <c:pt idx="37">
                  <c:v>1.9375</c:v>
                </c:pt>
                <c:pt idx="38">
                  <c:v>1.9</c:v>
                </c:pt>
                <c:pt idx="39">
                  <c:v>1.85</c:v>
                </c:pt>
                <c:pt idx="40">
                  <c:v>1.8</c:v>
                </c:pt>
                <c:pt idx="41">
                  <c:v>1.7749999999999999</c:v>
                </c:pt>
                <c:pt idx="42">
                  <c:v>1.7375</c:v>
                </c:pt>
                <c:pt idx="43">
                  <c:v>1.7250000000000001</c:v>
                </c:pt>
                <c:pt idx="44">
                  <c:v>1.65</c:v>
                </c:pt>
                <c:pt idx="45">
                  <c:v>1.6</c:v>
                </c:pt>
                <c:pt idx="46">
                  <c:v>1.55</c:v>
                </c:pt>
                <c:pt idx="47">
                  <c:v>1.5</c:v>
                </c:pt>
                <c:pt idx="48">
                  <c:v>1.425</c:v>
                </c:pt>
                <c:pt idx="49">
                  <c:v>1.35</c:v>
                </c:pt>
                <c:pt idx="50">
                  <c:v>1.3625</c:v>
                </c:pt>
                <c:pt idx="51">
                  <c:v>1.35</c:v>
                </c:pt>
                <c:pt idx="52">
                  <c:v>1.325</c:v>
                </c:pt>
                <c:pt idx="53">
                  <c:v>1.3125</c:v>
                </c:pt>
                <c:pt idx="54">
                  <c:v>1.3</c:v>
                </c:pt>
                <c:pt idx="55">
                  <c:v>1.25</c:v>
                </c:pt>
                <c:pt idx="56">
                  <c:v>1.2375</c:v>
                </c:pt>
                <c:pt idx="57">
                  <c:v>1.2</c:v>
                </c:pt>
                <c:pt idx="58">
                  <c:v>1.175</c:v>
                </c:pt>
                <c:pt idx="59">
                  <c:v>1.1375</c:v>
                </c:pt>
                <c:pt idx="60">
                  <c:v>1.1125</c:v>
                </c:pt>
                <c:pt idx="61">
                  <c:v>1.075</c:v>
                </c:pt>
                <c:pt idx="62">
                  <c:v>1.05</c:v>
                </c:pt>
                <c:pt idx="63">
                  <c:v>1.0125</c:v>
                </c:pt>
                <c:pt idx="64">
                  <c:v>0.95</c:v>
                </c:pt>
                <c:pt idx="65">
                  <c:v>0.9375</c:v>
                </c:pt>
                <c:pt idx="66">
                  <c:v>0.88749999999999996</c:v>
                </c:pt>
                <c:pt idx="67">
                  <c:v>0.85</c:v>
                </c:pt>
                <c:pt idx="68">
                  <c:v>0.8</c:v>
                </c:pt>
                <c:pt idx="69">
                  <c:v>0.76249999999999996</c:v>
                </c:pt>
                <c:pt idx="70">
                  <c:v>0.72499999999999998</c:v>
                </c:pt>
                <c:pt idx="71">
                  <c:v>0.67500000000000004</c:v>
                </c:pt>
                <c:pt idx="72">
                  <c:v>0.67500000000000004</c:v>
                </c:pt>
                <c:pt idx="73">
                  <c:v>0.61250000000000004</c:v>
                </c:pt>
                <c:pt idx="74">
                  <c:v>0.6</c:v>
                </c:pt>
                <c:pt idx="75">
                  <c:v>0.53749999999999998</c:v>
                </c:pt>
                <c:pt idx="76">
                  <c:v>0.51249999999999996</c:v>
                </c:pt>
                <c:pt idx="77">
                  <c:v>0.48749999999999999</c:v>
                </c:pt>
                <c:pt idx="78">
                  <c:v>0.47499999999999998</c:v>
                </c:pt>
                <c:pt idx="79">
                  <c:v>0.46250000000000002</c:v>
                </c:pt>
                <c:pt idx="8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7-4FFB-85A1-8D1604E74483}"/>
            </c:ext>
          </c:extLst>
        </c:ser>
        <c:ser>
          <c:idx val="2"/>
          <c:order val="2"/>
          <c:tx>
            <c:strRef>
              <c:f>'Charging curve'!$H$1:$J$1</c:f>
              <c:strCache>
                <c:ptCount val="1"/>
                <c:pt idx="0">
                  <c:v>Model S 100 kWh</c:v>
                </c:pt>
              </c:strCache>
            </c:strRef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curve'!$I$3:$I$83</c:f>
              <c:numCache>
                <c:formatCode>General</c:formatCode>
                <c:ptCount val="81"/>
                <c:pt idx="0">
                  <c:v>2.4509803921568629</c:v>
                </c:pt>
                <c:pt idx="1">
                  <c:v>2.4509803921568629</c:v>
                </c:pt>
                <c:pt idx="2">
                  <c:v>2.4509803921568629</c:v>
                </c:pt>
                <c:pt idx="3">
                  <c:v>2.4509803921568629</c:v>
                </c:pt>
                <c:pt idx="4">
                  <c:v>2.4509803921568629</c:v>
                </c:pt>
                <c:pt idx="5">
                  <c:v>2.4509803921568629</c:v>
                </c:pt>
                <c:pt idx="6">
                  <c:v>2.4509803921568629</c:v>
                </c:pt>
                <c:pt idx="7">
                  <c:v>2.4509803921568629</c:v>
                </c:pt>
                <c:pt idx="8">
                  <c:v>2.4509803921568629</c:v>
                </c:pt>
                <c:pt idx="9">
                  <c:v>2.4509803921568629</c:v>
                </c:pt>
                <c:pt idx="10">
                  <c:v>2.4509803921568629</c:v>
                </c:pt>
                <c:pt idx="11">
                  <c:v>2.4509803921568629</c:v>
                </c:pt>
                <c:pt idx="12">
                  <c:v>2.4509803921568629</c:v>
                </c:pt>
                <c:pt idx="13">
                  <c:v>2.4509803921568629</c:v>
                </c:pt>
                <c:pt idx="14">
                  <c:v>2.4509803921568629</c:v>
                </c:pt>
                <c:pt idx="15">
                  <c:v>2.4509803921568629</c:v>
                </c:pt>
                <c:pt idx="16">
                  <c:v>2.4509803921568629</c:v>
                </c:pt>
                <c:pt idx="17">
                  <c:v>2.4509803921568629</c:v>
                </c:pt>
                <c:pt idx="18">
                  <c:v>2.4509803921568629</c:v>
                </c:pt>
                <c:pt idx="19">
                  <c:v>2.4509803921568629</c:v>
                </c:pt>
                <c:pt idx="20">
                  <c:v>2.4509803921568629</c:v>
                </c:pt>
                <c:pt idx="21">
                  <c:v>2.4509803921568629</c:v>
                </c:pt>
                <c:pt idx="22">
                  <c:v>2.4509803921568629</c:v>
                </c:pt>
                <c:pt idx="23">
                  <c:v>2.4509803921568629</c:v>
                </c:pt>
                <c:pt idx="24">
                  <c:v>2.4411764705882355</c:v>
                </c:pt>
                <c:pt idx="25">
                  <c:v>2.4313725490196076</c:v>
                </c:pt>
                <c:pt idx="26">
                  <c:v>2.3333333333333335</c:v>
                </c:pt>
                <c:pt idx="27">
                  <c:v>2.2549019607843137</c:v>
                </c:pt>
                <c:pt idx="28">
                  <c:v>2.1568627450980391</c:v>
                </c:pt>
                <c:pt idx="29">
                  <c:v>2.1176470588235294</c:v>
                </c:pt>
                <c:pt idx="30">
                  <c:v>2.0588235294117645</c:v>
                </c:pt>
                <c:pt idx="31">
                  <c:v>2.0392156862745097</c:v>
                </c:pt>
                <c:pt idx="32">
                  <c:v>2</c:v>
                </c:pt>
                <c:pt idx="33">
                  <c:v>1.9803921568627452</c:v>
                </c:pt>
                <c:pt idx="34">
                  <c:v>1.9411764705882353</c:v>
                </c:pt>
                <c:pt idx="35">
                  <c:v>1.8823529411764706</c:v>
                </c:pt>
                <c:pt idx="36">
                  <c:v>1.803921568627451</c:v>
                </c:pt>
                <c:pt idx="37">
                  <c:v>1.7450980392156863</c:v>
                </c:pt>
                <c:pt idx="38">
                  <c:v>1.6862745098039216</c:v>
                </c:pt>
                <c:pt idx="39">
                  <c:v>1.6470588235294117</c:v>
                </c:pt>
                <c:pt idx="40">
                  <c:v>1.588235294117647</c:v>
                </c:pt>
                <c:pt idx="41">
                  <c:v>1.5490196078431373</c:v>
                </c:pt>
                <c:pt idx="42">
                  <c:v>1.4901960784313726</c:v>
                </c:pt>
                <c:pt idx="43">
                  <c:v>1.4705882352941178</c:v>
                </c:pt>
                <c:pt idx="44">
                  <c:v>1.4313725490196079</c:v>
                </c:pt>
                <c:pt idx="45">
                  <c:v>1.392156862745098</c:v>
                </c:pt>
                <c:pt idx="46">
                  <c:v>1.3627450980392157</c:v>
                </c:pt>
                <c:pt idx="47">
                  <c:v>1.3333333333333333</c:v>
                </c:pt>
                <c:pt idx="48">
                  <c:v>1.2941176470588236</c:v>
                </c:pt>
                <c:pt idx="49">
                  <c:v>1.2745098039215685</c:v>
                </c:pt>
                <c:pt idx="50">
                  <c:v>1.2450980392156863</c:v>
                </c:pt>
                <c:pt idx="51">
                  <c:v>1.2058823529411764</c:v>
                </c:pt>
                <c:pt idx="52">
                  <c:v>1.1764705882352942</c:v>
                </c:pt>
                <c:pt idx="53">
                  <c:v>1.1470588235294117</c:v>
                </c:pt>
                <c:pt idx="54">
                  <c:v>1.1176470588235294</c:v>
                </c:pt>
                <c:pt idx="55">
                  <c:v>1.0980392156862746</c:v>
                </c:pt>
                <c:pt idx="56">
                  <c:v>1.0588235294117647</c:v>
                </c:pt>
                <c:pt idx="57">
                  <c:v>1.0392156862745099</c:v>
                </c:pt>
                <c:pt idx="58">
                  <c:v>1.0196078431372548</c:v>
                </c:pt>
                <c:pt idx="59">
                  <c:v>0.99019607843137258</c:v>
                </c:pt>
                <c:pt idx="60">
                  <c:v>0.96078431372549022</c:v>
                </c:pt>
                <c:pt idx="61">
                  <c:v>0.94117647058823528</c:v>
                </c:pt>
                <c:pt idx="62">
                  <c:v>0.92156862745098034</c:v>
                </c:pt>
                <c:pt idx="63">
                  <c:v>0.89215686274509809</c:v>
                </c:pt>
                <c:pt idx="64">
                  <c:v>0.87254901960784315</c:v>
                </c:pt>
                <c:pt idx="65">
                  <c:v>0.84313725490196079</c:v>
                </c:pt>
                <c:pt idx="66">
                  <c:v>0.80392156862745101</c:v>
                </c:pt>
                <c:pt idx="67">
                  <c:v>0.78431372549019607</c:v>
                </c:pt>
                <c:pt idx="68">
                  <c:v>0.75490196078431371</c:v>
                </c:pt>
                <c:pt idx="69">
                  <c:v>0.73529411764705888</c:v>
                </c:pt>
                <c:pt idx="70">
                  <c:v>0.70588235294117652</c:v>
                </c:pt>
                <c:pt idx="71">
                  <c:v>0.68627450980392157</c:v>
                </c:pt>
                <c:pt idx="72">
                  <c:v>0.66666666666666663</c:v>
                </c:pt>
                <c:pt idx="73">
                  <c:v>0.6470588235294118</c:v>
                </c:pt>
                <c:pt idx="74">
                  <c:v>0.61764705882352944</c:v>
                </c:pt>
                <c:pt idx="75">
                  <c:v>0.59803921568627449</c:v>
                </c:pt>
                <c:pt idx="76">
                  <c:v>0.57843137254901966</c:v>
                </c:pt>
                <c:pt idx="77">
                  <c:v>0.5490196078431373</c:v>
                </c:pt>
                <c:pt idx="78">
                  <c:v>0.53921568627450978</c:v>
                </c:pt>
                <c:pt idx="79">
                  <c:v>0.52941176470588236</c:v>
                </c:pt>
                <c:pt idx="80">
                  <c:v>0.50980392156862742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C7-4FFB-85A1-8D1604E74483}"/>
            </c:ext>
          </c:extLst>
        </c:ser>
        <c:ser>
          <c:idx val="3"/>
          <c:order val="3"/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curve'!$L$3:$L$83</c:f>
              <c:numCache>
                <c:formatCode>General</c:formatCode>
                <c:ptCount val="81"/>
                <c:pt idx="0">
                  <c:v>1.4631578947368422</c:v>
                </c:pt>
                <c:pt idx="1">
                  <c:v>1.4736842105263157</c:v>
                </c:pt>
                <c:pt idx="2">
                  <c:v>1.4736842105263157</c:v>
                </c:pt>
                <c:pt idx="3">
                  <c:v>1.4736842105263157</c:v>
                </c:pt>
                <c:pt idx="4">
                  <c:v>1.4736842105263157</c:v>
                </c:pt>
                <c:pt idx="5">
                  <c:v>1.4736842105263157</c:v>
                </c:pt>
                <c:pt idx="6">
                  <c:v>1.4736842105263157</c:v>
                </c:pt>
                <c:pt idx="7">
                  <c:v>1.4736842105263157</c:v>
                </c:pt>
                <c:pt idx="8">
                  <c:v>1.4842105263157894</c:v>
                </c:pt>
                <c:pt idx="9">
                  <c:v>1.4842105263157894</c:v>
                </c:pt>
                <c:pt idx="10">
                  <c:v>1.4842105263157894</c:v>
                </c:pt>
                <c:pt idx="11">
                  <c:v>1.4842105263157894</c:v>
                </c:pt>
                <c:pt idx="12">
                  <c:v>1.4842105263157894</c:v>
                </c:pt>
                <c:pt idx="13">
                  <c:v>1.4842105263157894</c:v>
                </c:pt>
                <c:pt idx="14">
                  <c:v>1.4842105263157894</c:v>
                </c:pt>
                <c:pt idx="15">
                  <c:v>1.4842105263157894</c:v>
                </c:pt>
                <c:pt idx="16">
                  <c:v>1.4842105263157894</c:v>
                </c:pt>
                <c:pt idx="17">
                  <c:v>1.4842105263157894</c:v>
                </c:pt>
                <c:pt idx="18">
                  <c:v>1.4736842105263157</c:v>
                </c:pt>
                <c:pt idx="19">
                  <c:v>1.4736842105263157</c:v>
                </c:pt>
                <c:pt idx="20">
                  <c:v>1.4842105263157894</c:v>
                </c:pt>
                <c:pt idx="21">
                  <c:v>1.4842105263157894</c:v>
                </c:pt>
                <c:pt idx="22">
                  <c:v>1.4842105263157894</c:v>
                </c:pt>
                <c:pt idx="23">
                  <c:v>1.4947368421052631</c:v>
                </c:pt>
                <c:pt idx="24">
                  <c:v>1.4947368421052631</c:v>
                </c:pt>
                <c:pt idx="25">
                  <c:v>1.4947368421052631</c:v>
                </c:pt>
                <c:pt idx="26">
                  <c:v>1.4947368421052631</c:v>
                </c:pt>
                <c:pt idx="27">
                  <c:v>1.4947368421052631</c:v>
                </c:pt>
                <c:pt idx="28">
                  <c:v>1.4947368421052631</c:v>
                </c:pt>
                <c:pt idx="29">
                  <c:v>1.4947368421052631</c:v>
                </c:pt>
                <c:pt idx="30">
                  <c:v>1.4947368421052631</c:v>
                </c:pt>
                <c:pt idx="31">
                  <c:v>1.4947368421052631</c:v>
                </c:pt>
                <c:pt idx="32">
                  <c:v>1.4947368421052631</c:v>
                </c:pt>
                <c:pt idx="33">
                  <c:v>1.5052631578947369</c:v>
                </c:pt>
                <c:pt idx="34">
                  <c:v>1.5052631578947369</c:v>
                </c:pt>
                <c:pt idx="35">
                  <c:v>1.5052631578947369</c:v>
                </c:pt>
                <c:pt idx="36">
                  <c:v>1.5052631578947369</c:v>
                </c:pt>
                <c:pt idx="37">
                  <c:v>1.5052631578947369</c:v>
                </c:pt>
                <c:pt idx="38">
                  <c:v>1.5052631578947369</c:v>
                </c:pt>
                <c:pt idx="39">
                  <c:v>1.5052631578947369</c:v>
                </c:pt>
                <c:pt idx="40">
                  <c:v>1.5052631578947369</c:v>
                </c:pt>
                <c:pt idx="41">
                  <c:v>1.5157894736842106</c:v>
                </c:pt>
                <c:pt idx="42">
                  <c:v>1.5157894736842106</c:v>
                </c:pt>
                <c:pt idx="43">
                  <c:v>1.5157894736842106</c:v>
                </c:pt>
                <c:pt idx="44">
                  <c:v>1.5157894736842106</c:v>
                </c:pt>
                <c:pt idx="45">
                  <c:v>1.5157894736842106</c:v>
                </c:pt>
                <c:pt idx="46">
                  <c:v>1.5157894736842106</c:v>
                </c:pt>
                <c:pt idx="47">
                  <c:v>1.5263157894736843</c:v>
                </c:pt>
                <c:pt idx="48">
                  <c:v>1.5263157894736843</c:v>
                </c:pt>
                <c:pt idx="49">
                  <c:v>1.5263157894736843</c:v>
                </c:pt>
                <c:pt idx="50">
                  <c:v>1.5263157894736843</c:v>
                </c:pt>
                <c:pt idx="51">
                  <c:v>1.5263157894736843</c:v>
                </c:pt>
                <c:pt idx="52">
                  <c:v>1.5263157894736843</c:v>
                </c:pt>
                <c:pt idx="53">
                  <c:v>1.5368421052631578</c:v>
                </c:pt>
                <c:pt idx="54">
                  <c:v>1.5368421052631578</c:v>
                </c:pt>
                <c:pt idx="55">
                  <c:v>1.5473684210526315</c:v>
                </c:pt>
                <c:pt idx="56">
                  <c:v>1.5473684210526315</c:v>
                </c:pt>
                <c:pt idx="57">
                  <c:v>1.5473684210526315</c:v>
                </c:pt>
                <c:pt idx="58">
                  <c:v>1.5578947368421052</c:v>
                </c:pt>
                <c:pt idx="59">
                  <c:v>1.5578947368421052</c:v>
                </c:pt>
                <c:pt idx="60">
                  <c:v>1.5157894736842106</c:v>
                </c:pt>
                <c:pt idx="61">
                  <c:v>1.4315789473684211</c:v>
                </c:pt>
                <c:pt idx="62">
                  <c:v>1.4315789473684211</c:v>
                </c:pt>
                <c:pt idx="63">
                  <c:v>1.4315789473684211</c:v>
                </c:pt>
                <c:pt idx="64">
                  <c:v>1.4421052631578948</c:v>
                </c:pt>
                <c:pt idx="65">
                  <c:v>1.4421052631578948</c:v>
                </c:pt>
                <c:pt idx="66">
                  <c:v>1.4210526315789473</c:v>
                </c:pt>
                <c:pt idx="67">
                  <c:v>1.3789473684210527</c:v>
                </c:pt>
                <c:pt idx="68">
                  <c:v>1.4105263157894736</c:v>
                </c:pt>
                <c:pt idx="69">
                  <c:v>1.4210526315789473</c:v>
                </c:pt>
                <c:pt idx="70">
                  <c:v>1.3157894736842106</c:v>
                </c:pt>
                <c:pt idx="71">
                  <c:v>1.1263157894736842</c:v>
                </c:pt>
                <c:pt idx="72">
                  <c:v>1.0315789473684212</c:v>
                </c:pt>
                <c:pt idx="73">
                  <c:v>1</c:v>
                </c:pt>
                <c:pt idx="74">
                  <c:v>0.97894736842105268</c:v>
                </c:pt>
                <c:pt idx="75">
                  <c:v>0.96842105263157896</c:v>
                </c:pt>
                <c:pt idx="76">
                  <c:v>0.93684210526315792</c:v>
                </c:pt>
                <c:pt idx="77">
                  <c:v>0.90526315789473688</c:v>
                </c:pt>
                <c:pt idx="78">
                  <c:v>0.88421052631578945</c:v>
                </c:pt>
                <c:pt idx="79">
                  <c:v>0.86315789473684212</c:v>
                </c:pt>
                <c:pt idx="80">
                  <c:v>0.83157894736842108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C7-4FFB-85A1-8D1604E74483}"/>
            </c:ext>
          </c:extLst>
        </c:ser>
        <c:ser>
          <c:idx val="4"/>
          <c:order val="4"/>
          <c:spPr>
            <a:ln cmpd="sng">
              <a:solidFill>
                <a:srgbClr val="4BACC6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curve'!$O$3:$O$83</c:f>
              <c:numCache>
                <c:formatCode>General</c:formatCode>
                <c:ptCount val="81"/>
                <c:pt idx="0">
                  <c:v>1.1555555555555554</c:v>
                </c:pt>
                <c:pt idx="1">
                  <c:v>1.1666666666666667</c:v>
                </c:pt>
                <c:pt idx="2">
                  <c:v>1.1666666666666667</c:v>
                </c:pt>
                <c:pt idx="3">
                  <c:v>1.1777777777777778</c:v>
                </c:pt>
                <c:pt idx="4">
                  <c:v>1.1777777777777778</c:v>
                </c:pt>
                <c:pt idx="5">
                  <c:v>1.1777777777777778</c:v>
                </c:pt>
                <c:pt idx="6">
                  <c:v>1.1888888888888889</c:v>
                </c:pt>
                <c:pt idx="7">
                  <c:v>1.1888888888888889</c:v>
                </c:pt>
                <c:pt idx="8">
                  <c:v>1.1888888888888889</c:v>
                </c:pt>
                <c:pt idx="9">
                  <c:v>1.1888888888888889</c:v>
                </c:pt>
                <c:pt idx="10">
                  <c:v>1.1888888888888889</c:v>
                </c:pt>
                <c:pt idx="11">
                  <c:v>1.1888888888888889</c:v>
                </c:pt>
                <c:pt idx="12">
                  <c:v>1.1888888888888889</c:v>
                </c:pt>
                <c:pt idx="13">
                  <c:v>1.1888888888888889</c:v>
                </c:pt>
                <c:pt idx="14">
                  <c:v>1.1888888888888889</c:v>
                </c:pt>
                <c:pt idx="15">
                  <c:v>1.1888888888888889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1.211111111111111</c:v>
                </c:pt>
                <c:pt idx="23">
                  <c:v>1.211111111111111</c:v>
                </c:pt>
                <c:pt idx="24">
                  <c:v>1.211111111111111</c:v>
                </c:pt>
                <c:pt idx="25">
                  <c:v>1.211111111111111</c:v>
                </c:pt>
                <c:pt idx="26">
                  <c:v>1.211111111111111</c:v>
                </c:pt>
                <c:pt idx="27">
                  <c:v>1.211111111111111</c:v>
                </c:pt>
                <c:pt idx="28">
                  <c:v>1.211111111111111</c:v>
                </c:pt>
                <c:pt idx="29">
                  <c:v>1.211111111111111</c:v>
                </c:pt>
                <c:pt idx="30">
                  <c:v>1.2</c:v>
                </c:pt>
                <c:pt idx="31">
                  <c:v>1.1888888888888889</c:v>
                </c:pt>
                <c:pt idx="32">
                  <c:v>1.1777777777777778</c:v>
                </c:pt>
                <c:pt idx="33">
                  <c:v>1.1666666666666667</c:v>
                </c:pt>
                <c:pt idx="34">
                  <c:v>1.1555555555555554</c:v>
                </c:pt>
                <c:pt idx="35">
                  <c:v>1.1444444444444444</c:v>
                </c:pt>
                <c:pt idx="36">
                  <c:v>1.1333333333333333</c:v>
                </c:pt>
                <c:pt idx="37">
                  <c:v>1.1222222222222222</c:v>
                </c:pt>
                <c:pt idx="38">
                  <c:v>1.1111111111111112</c:v>
                </c:pt>
                <c:pt idx="39">
                  <c:v>1.1000000000000001</c:v>
                </c:pt>
                <c:pt idx="40">
                  <c:v>1.0888888888888888</c:v>
                </c:pt>
                <c:pt idx="41">
                  <c:v>1.0777777777777777</c:v>
                </c:pt>
                <c:pt idx="42">
                  <c:v>1.0666666666666667</c:v>
                </c:pt>
                <c:pt idx="43">
                  <c:v>1.0555555555555556</c:v>
                </c:pt>
                <c:pt idx="44">
                  <c:v>1.0444444444444445</c:v>
                </c:pt>
                <c:pt idx="45">
                  <c:v>1.0333333333333334</c:v>
                </c:pt>
                <c:pt idx="46">
                  <c:v>1.0222222222222221</c:v>
                </c:pt>
                <c:pt idx="47">
                  <c:v>1.0222222222222221</c:v>
                </c:pt>
                <c:pt idx="48">
                  <c:v>1.0111111111111111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0.98888888888888893</c:v>
                </c:pt>
                <c:pt idx="53">
                  <c:v>0.97777777777777775</c:v>
                </c:pt>
                <c:pt idx="54">
                  <c:v>0.97777777777777775</c:v>
                </c:pt>
                <c:pt idx="55">
                  <c:v>0.97777777777777775</c:v>
                </c:pt>
                <c:pt idx="56">
                  <c:v>0.96666666666666667</c:v>
                </c:pt>
                <c:pt idx="57">
                  <c:v>0.9555555555555556</c:v>
                </c:pt>
                <c:pt idx="58">
                  <c:v>0.94444444444444442</c:v>
                </c:pt>
                <c:pt idx="59">
                  <c:v>0.93333333333333335</c:v>
                </c:pt>
                <c:pt idx="60">
                  <c:v>0.92222222222222228</c:v>
                </c:pt>
                <c:pt idx="61">
                  <c:v>0.91111111111111109</c:v>
                </c:pt>
                <c:pt idx="62">
                  <c:v>0.87777777777777777</c:v>
                </c:pt>
                <c:pt idx="63">
                  <c:v>0.85555555555555551</c:v>
                </c:pt>
                <c:pt idx="64">
                  <c:v>0.83333333333333337</c:v>
                </c:pt>
                <c:pt idx="65">
                  <c:v>0.82222222222222219</c:v>
                </c:pt>
                <c:pt idx="66">
                  <c:v>0.8</c:v>
                </c:pt>
                <c:pt idx="67">
                  <c:v>0.78888888888888886</c:v>
                </c:pt>
                <c:pt idx="68">
                  <c:v>0.78888888888888886</c:v>
                </c:pt>
                <c:pt idx="69">
                  <c:v>0.77777777777777779</c:v>
                </c:pt>
                <c:pt idx="70">
                  <c:v>0.76666666666666672</c:v>
                </c:pt>
                <c:pt idx="71">
                  <c:v>0.75555555555555554</c:v>
                </c:pt>
                <c:pt idx="72">
                  <c:v>0.74444444444444446</c:v>
                </c:pt>
                <c:pt idx="73">
                  <c:v>0.73333333333333328</c:v>
                </c:pt>
                <c:pt idx="74">
                  <c:v>0.72222222222222221</c:v>
                </c:pt>
                <c:pt idx="75">
                  <c:v>0.71111111111111114</c:v>
                </c:pt>
                <c:pt idx="76">
                  <c:v>0.68888888888888888</c:v>
                </c:pt>
                <c:pt idx="77">
                  <c:v>0.65555555555555556</c:v>
                </c:pt>
                <c:pt idx="78">
                  <c:v>0.6333333333333333</c:v>
                </c:pt>
                <c:pt idx="79">
                  <c:v>0.6</c:v>
                </c:pt>
                <c:pt idx="80">
                  <c:v>0.58888888888888891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C7-4FFB-85A1-8D1604E74483}"/>
            </c:ext>
          </c:extLst>
        </c:ser>
        <c:ser>
          <c:idx val="5"/>
          <c:order val="5"/>
          <c:spPr>
            <a:ln cmpd="sng">
              <a:solidFill>
                <a:srgbClr val="F79646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curve'!$R$3:$R$83</c:f>
              <c:numCache>
                <c:formatCode>General</c:formatCode>
                <c:ptCount val="81"/>
                <c:pt idx="0">
                  <c:v>0.8666666666666667</c:v>
                </c:pt>
                <c:pt idx="1">
                  <c:v>0.87777777777777777</c:v>
                </c:pt>
                <c:pt idx="2">
                  <c:v>0.87777777777777777</c:v>
                </c:pt>
                <c:pt idx="3">
                  <c:v>0.87777777777777777</c:v>
                </c:pt>
                <c:pt idx="4">
                  <c:v>0.88888888888888884</c:v>
                </c:pt>
                <c:pt idx="5">
                  <c:v>0.9</c:v>
                </c:pt>
                <c:pt idx="6">
                  <c:v>0.9</c:v>
                </c:pt>
                <c:pt idx="7">
                  <c:v>0.88888888888888884</c:v>
                </c:pt>
                <c:pt idx="8">
                  <c:v>0.9</c:v>
                </c:pt>
                <c:pt idx="9">
                  <c:v>0.88888888888888884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0.91111111111111109</c:v>
                </c:pt>
                <c:pt idx="14">
                  <c:v>0.91111111111111109</c:v>
                </c:pt>
                <c:pt idx="15">
                  <c:v>0.91111111111111109</c:v>
                </c:pt>
                <c:pt idx="16">
                  <c:v>0.91111111111111109</c:v>
                </c:pt>
                <c:pt idx="17">
                  <c:v>0.91111111111111109</c:v>
                </c:pt>
                <c:pt idx="18">
                  <c:v>0.91111111111111109</c:v>
                </c:pt>
                <c:pt idx="19">
                  <c:v>0.91111111111111109</c:v>
                </c:pt>
                <c:pt idx="20">
                  <c:v>0.91111111111111109</c:v>
                </c:pt>
                <c:pt idx="21">
                  <c:v>0.91111111111111109</c:v>
                </c:pt>
                <c:pt idx="22">
                  <c:v>0.91111111111111109</c:v>
                </c:pt>
                <c:pt idx="23">
                  <c:v>0.91111111111111109</c:v>
                </c:pt>
                <c:pt idx="24">
                  <c:v>0.91111111111111109</c:v>
                </c:pt>
                <c:pt idx="25">
                  <c:v>0.91111111111111109</c:v>
                </c:pt>
                <c:pt idx="26">
                  <c:v>0.91111111111111109</c:v>
                </c:pt>
                <c:pt idx="27">
                  <c:v>0.92222222222222228</c:v>
                </c:pt>
                <c:pt idx="28">
                  <c:v>0.92222222222222228</c:v>
                </c:pt>
                <c:pt idx="29">
                  <c:v>0.92222222222222228</c:v>
                </c:pt>
                <c:pt idx="30">
                  <c:v>0.92222222222222228</c:v>
                </c:pt>
                <c:pt idx="31">
                  <c:v>0.92222222222222228</c:v>
                </c:pt>
                <c:pt idx="32">
                  <c:v>0.92222222222222228</c:v>
                </c:pt>
                <c:pt idx="33">
                  <c:v>0.93333333333333335</c:v>
                </c:pt>
                <c:pt idx="34">
                  <c:v>0.93333333333333335</c:v>
                </c:pt>
                <c:pt idx="35">
                  <c:v>0.93333333333333335</c:v>
                </c:pt>
                <c:pt idx="36">
                  <c:v>0.93333333333333335</c:v>
                </c:pt>
                <c:pt idx="37">
                  <c:v>0.93333333333333335</c:v>
                </c:pt>
                <c:pt idx="38">
                  <c:v>0.93333333333333335</c:v>
                </c:pt>
                <c:pt idx="39">
                  <c:v>0.93333333333333335</c:v>
                </c:pt>
                <c:pt idx="40">
                  <c:v>0.92222222222222228</c:v>
                </c:pt>
                <c:pt idx="41">
                  <c:v>0.88888888888888884</c:v>
                </c:pt>
                <c:pt idx="42">
                  <c:v>0.88888888888888884</c:v>
                </c:pt>
                <c:pt idx="43">
                  <c:v>0.8666666666666667</c:v>
                </c:pt>
                <c:pt idx="44">
                  <c:v>0.85555555555555551</c:v>
                </c:pt>
                <c:pt idx="45">
                  <c:v>0.83333333333333337</c:v>
                </c:pt>
                <c:pt idx="46">
                  <c:v>0.82222222222222219</c:v>
                </c:pt>
                <c:pt idx="47">
                  <c:v>0.82222222222222219</c:v>
                </c:pt>
                <c:pt idx="48">
                  <c:v>0.81111111111111112</c:v>
                </c:pt>
                <c:pt idx="49">
                  <c:v>0.8</c:v>
                </c:pt>
                <c:pt idx="50">
                  <c:v>0.78888888888888886</c:v>
                </c:pt>
                <c:pt idx="51">
                  <c:v>0.76666666666666672</c:v>
                </c:pt>
                <c:pt idx="52">
                  <c:v>0.76666666666666672</c:v>
                </c:pt>
                <c:pt idx="53">
                  <c:v>0.74444444444444446</c:v>
                </c:pt>
                <c:pt idx="54">
                  <c:v>0.75555555555555554</c:v>
                </c:pt>
                <c:pt idx="55">
                  <c:v>0.75555555555555554</c:v>
                </c:pt>
                <c:pt idx="56">
                  <c:v>0.74444444444444446</c:v>
                </c:pt>
                <c:pt idx="57">
                  <c:v>0.73333333333333328</c:v>
                </c:pt>
                <c:pt idx="58">
                  <c:v>0.72222222222222221</c:v>
                </c:pt>
                <c:pt idx="59">
                  <c:v>0.73333333333333328</c:v>
                </c:pt>
                <c:pt idx="60">
                  <c:v>0.72222222222222221</c:v>
                </c:pt>
                <c:pt idx="61">
                  <c:v>0.71111111111111114</c:v>
                </c:pt>
                <c:pt idx="62">
                  <c:v>0.68888888888888888</c:v>
                </c:pt>
                <c:pt idx="63">
                  <c:v>0.7</c:v>
                </c:pt>
                <c:pt idx="64">
                  <c:v>0.68888888888888888</c:v>
                </c:pt>
                <c:pt idx="65">
                  <c:v>0.67777777777777781</c:v>
                </c:pt>
                <c:pt idx="66">
                  <c:v>0.65555555555555556</c:v>
                </c:pt>
                <c:pt idx="67">
                  <c:v>0.64444444444444449</c:v>
                </c:pt>
                <c:pt idx="68">
                  <c:v>0.61111111111111116</c:v>
                </c:pt>
                <c:pt idx="69">
                  <c:v>0.61111111111111116</c:v>
                </c:pt>
                <c:pt idx="70">
                  <c:v>0.6</c:v>
                </c:pt>
                <c:pt idx="71">
                  <c:v>0.57777777777777772</c:v>
                </c:pt>
                <c:pt idx="72">
                  <c:v>0.55555555555555558</c:v>
                </c:pt>
                <c:pt idx="73">
                  <c:v>0.5444444444444444</c:v>
                </c:pt>
                <c:pt idx="74">
                  <c:v>0.53333333333333333</c:v>
                </c:pt>
                <c:pt idx="75">
                  <c:v>0.51111111111111107</c:v>
                </c:pt>
                <c:pt idx="76">
                  <c:v>0.5</c:v>
                </c:pt>
                <c:pt idx="77">
                  <c:v>0.48888888888888887</c:v>
                </c:pt>
                <c:pt idx="78">
                  <c:v>0.46666666666666667</c:v>
                </c:pt>
                <c:pt idx="79">
                  <c:v>0.44444444444444442</c:v>
                </c:pt>
                <c:pt idx="80">
                  <c:v>0.43333333333333335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C7-4FFB-85A1-8D1604E74483}"/>
            </c:ext>
          </c:extLst>
        </c:ser>
        <c:ser>
          <c:idx val="6"/>
          <c:order val="6"/>
          <c:spPr>
            <a:ln cmpd="sng">
              <a:solidFill>
                <a:srgbClr val="84A7D1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curve'!$U$3:$U$83</c:f>
              <c:numCache>
                <c:formatCode>General</c:formatCode>
                <c:ptCount val="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1.0142857142857142</c:v>
                </c:pt>
                <c:pt idx="4">
                  <c:v>1.0285714285714285</c:v>
                </c:pt>
                <c:pt idx="5">
                  <c:v>1.0285714285714285</c:v>
                </c:pt>
                <c:pt idx="6">
                  <c:v>1.0285714285714285</c:v>
                </c:pt>
                <c:pt idx="7">
                  <c:v>1.0285714285714285</c:v>
                </c:pt>
                <c:pt idx="8">
                  <c:v>1.0285714285714285</c:v>
                </c:pt>
                <c:pt idx="9">
                  <c:v>1.0285714285714285</c:v>
                </c:pt>
                <c:pt idx="10">
                  <c:v>1.0428571428571429</c:v>
                </c:pt>
                <c:pt idx="11">
                  <c:v>1.0428571428571429</c:v>
                </c:pt>
                <c:pt idx="12">
                  <c:v>1.0428571428571429</c:v>
                </c:pt>
                <c:pt idx="13">
                  <c:v>1.0428571428571429</c:v>
                </c:pt>
                <c:pt idx="14">
                  <c:v>1.0428571428571429</c:v>
                </c:pt>
                <c:pt idx="15">
                  <c:v>1.0428571428571429</c:v>
                </c:pt>
                <c:pt idx="16">
                  <c:v>1.0428571428571429</c:v>
                </c:pt>
                <c:pt idx="17">
                  <c:v>1.0428571428571429</c:v>
                </c:pt>
                <c:pt idx="18">
                  <c:v>1.0571428571428572</c:v>
                </c:pt>
                <c:pt idx="19">
                  <c:v>1.0571428571428572</c:v>
                </c:pt>
                <c:pt idx="20">
                  <c:v>1.0571428571428572</c:v>
                </c:pt>
                <c:pt idx="21">
                  <c:v>1.0571428571428572</c:v>
                </c:pt>
                <c:pt idx="22">
                  <c:v>1.0571428571428572</c:v>
                </c:pt>
                <c:pt idx="23">
                  <c:v>1.0571428571428572</c:v>
                </c:pt>
                <c:pt idx="24">
                  <c:v>1.0571428571428572</c:v>
                </c:pt>
                <c:pt idx="25">
                  <c:v>1.0571428571428572</c:v>
                </c:pt>
                <c:pt idx="26">
                  <c:v>1.0571428571428572</c:v>
                </c:pt>
                <c:pt idx="27">
                  <c:v>1.0571428571428572</c:v>
                </c:pt>
                <c:pt idx="28">
                  <c:v>1.0571428571428572</c:v>
                </c:pt>
                <c:pt idx="29">
                  <c:v>1.0571428571428572</c:v>
                </c:pt>
                <c:pt idx="30">
                  <c:v>1.0714285714285714</c:v>
                </c:pt>
                <c:pt idx="31">
                  <c:v>1.0714285714285714</c:v>
                </c:pt>
                <c:pt idx="32">
                  <c:v>1.0714285714285714</c:v>
                </c:pt>
                <c:pt idx="33">
                  <c:v>1.0714285714285714</c:v>
                </c:pt>
                <c:pt idx="34">
                  <c:v>1.0714285714285714</c:v>
                </c:pt>
                <c:pt idx="35">
                  <c:v>1.0714285714285714</c:v>
                </c:pt>
                <c:pt idx="36">
                  <c:v>1.0714285714285714</c:v>
                </c:pt>
                <c:pt idx="37">
                  <c:v>1.0714285714285714</c:v>
                </c:pt>
                <c:pt idx="38">
                  <c:v>1.0714285714285714</c:v>
                </c:pt>
                <c:pt idx="39">
                  <c:v>1.0714285714285714</c:v>
                </c:pt>
                <c:pt idx="40">
                  <c:v>1.0857142857142856</c:v>
                </c:pt>
                <c:pt idx="41">
                  <c:v>1.0857142857142856</c:v>
                </c:pt>
                <c:pt idx="42">
                  <c:v>1.0857142857142856</c:v>
                </c:pt>
                <c:pt idx="43">
                  <c:v>1.0857142857142856</c:v>
                </c:pt>
                <c:pt idx="44">
                  <c:v>0.97142857142857142</c:v>
                </c:pt>
                <c:pt idx="45">
                  <c:v>0.98571428571428577</c:v>
                </c:pt>
                <c:pt idx="46">
                  <c:v>0.8</c:v>
                </c:pt>
                <c:pt idx="47">
                  <c:v>0.81428571428571428</c:v>
                </c:pt>
                <c:pt idx="48">
                  <c:v>0.81428571428571428</c:v>
                </c:pt>
                <c:pt idx="49">
                  <c:v>0.81428571428571428</c:v>
                </c:pt>
                <c:pt idx="50">
                  <c:v>0.81428571428571428</c:v>
                </c:pt>
                <c:pt idx="51">
                  <c:v>0.81428571428571428</c:v>
                </c:pt>
                <c:pt idx="52">
                  <c:v>0.82857142857142863</c:v>
                </c:pt>
                <c:pt idx="53">
                  <c:v>0.82857142857142863</c:v>
                </c:pt>
                <c:pt idx="54">
                  <c:v>0.82857142857142863</c:v>
                </c:pt>
                <c:pt idx="55">
                  <c:v>0.82857142857142863</c:v>
                </c:pt>
                <c:pt idx="56">
                  <c:v>0.82857142857142863</c:v>
                </c:pt>
                <c:pt idx="57">
                  <c:v>0.82857142857142863</c:v>
                </c:pt>
                <c:pt idx="58">
                  <c:v>0.82857142857142863</c:v>
                </c:pt>
                <c:pt idx="59">
                  <c:v>0.82857142857142863</c:v>
                </c:pt>
                <c:pt idx="60">
                  <c:v>0.84285714285714286</c:v>
                </c:pt>
                <c:pt idx="61">
                  <c:v>0.84285714285714286</c:v>
                </c:pt>
                <c:pt idx="62">
                  <c:v>0.84285714285714286</c:v>
                </c:pt>
                <c:pt idx="63">
                  <c:v>0.84285714285714286</c:v>
                </c:pt>
                <c:pt idx="64">
                  <c:v>0.52857142857142858</c:v>
                </c:pt>
                <c:pt idx="65">
                  <c:v>0.51428571428571423</c:v>
                </c:pt>
                <c:pt idx="66">
                  <c:v>0.51428571428571423</c:v>
                </c:pt>
                <c:pt idx="67">
                  <c:v>0.51428571428571423</c:v>
                </c:pt>
                <c:pt idx="68">
                  <c:v>0.34285714285714286</c:v>
                </c:pt>
                <c:pt idx="69">
                  <c:v>0.34285714285714286</c:v>
                </c:pt>
                <c:pt idx="70">
                  <c:v>0.34285714285714286</c:v>
                </c:pt>
                <c:pt idx="71">
                  <c:v>0.34285714285714286</c:v>
                </c:pt>
                <c:pt idx="72">
                  <c:v>0.34285714285714286</c:v>
                </c:pt>
                <c:pt idx="73">
                  <c:v>0.34285714285714286</c:v>
                </c:pt>
                <c:pt idx="74">
                  <c:v>0.34285714285714286</c:v>
                </c:pt>
                <c:pt idx="75">
                  <c:v>0.34285714285714286</c:v>
                </c:pt>
                <c:pt idx="76">
                  <c:v>0.34285714285714286</c:v>
                </c:pt>
                <c:pt idx="77">
                  <c:v>0.34285714285714286</c:v>
                </c:pt>
                <c:pt idx="78">
                  <c:v>0.35714285714285715</c:v>
                </c:pt>
                <c:pt idx="79">
                  <c:v>0.35714285714285715</c:v>
                </c:pt>
                <c:pt idx="80">
                  <c:v>0.35714285714285715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C7-4FFB-85A1-8D1604E74483}"/>
            </c:ext>
          </c:extLst>
        </c:ser>
        <c:ser>
          <c:idx val="7"/>
          <c:order val="7"/>
          <c:spPr>
            <a:ln cmpd="sng">
              <a:solidFill>
                <a:srgbClr val="D38582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curve'!$X$3:$X$83</c:f>
              <c:numCache>
                <c:formatCode>General</c:formatCode>
                <c:ptCount val="8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2.032258064516129</c:v>
                </c:pt>
                <c:pt idx="12">
                  <c:v>2.032258064516129</c:v>
                </c:pt>
                <c:pt idx="13">
                  <c:v>2.032258064516129</c:v>
                </c:pt>
                <c:pt idx="14">
                  <c:v>2.032258064516129</c:v>
                </c:pt>
                <c:pt idx="15">
                  <c:v>2.064516129032258</c:v>
                </c:pt>
                <c:pt idx="16">
                  <c:v>2.064516129032258</c:v>
                </c:pt>
                <c:pt idx="17">
                  <c:v>2.064516129032258</c:v>
                </c:pt>
                <c:pt idx="18">
                  <c:v>2.096774193548387</c:v>
                </c:pt>
                <c:pt idx="19">
                  <c:v>2.096774193548387</c:v>
                </c:pt>
                <c:pt idx="20">
                  <c:v>2.096774193548387</c:v>
                </c:pt>
                <c:pt idx="21">
                  <c:v>2.096774193548387</c:v>
                </c:pt>
                <c:pt idx="22">
                  <c:v>2.096774193548387</c:v>
                </c:pt>
                <c:pt idx="23">
                  <c:v>2.096774193548387</c:v>
                </c:pt>
                <c:pt idx="24">
                  <c:v>2.096774193548387</c:v>
                </c:pt>
                <c:pt idx="25">
                  <c:v>2.096774193548387</c:v>
                </c:pt>
                <c:pt idx="26">
                  <c:v>2.096774193548387</c:v>
                </c:pt>
                <c:pt idx="27">
                  <c:v>2.096774193548387</c:v>
                </c:pt>
                <c:pt idx="28">
                  <c:v>2.096774193548387</c:v>
                </c:pt>
                <c:pt idx="29">
                  <c:v>2.096774193548387</c:v>
                </c:pt>
                <c:pt idx="30">
                  <c:v>2.096774193548387</c:v>
                </c:pt>
                <c:pt idx="31">
                  <c:v>2.096774193548387</c:v>
                </c:pt>
                <c:pt idx="32">
                  <c:v>2.096774193548387</c:v>
                </c:pt>
                <c:pt idx="33">
                  <c:v>2.096774193548387</c:v>
                </c:pt>
                <c:pt idx="34">
                  <c:v>2.096774193548387</c:v>
                </c:pt>
                <c:pt idx="35">
                  <c:v>2.096774193548387</c:v>
                </c:pt>
                <c:pt idx="36">
                  <c:v>2.096774193548387</c:v>
                </c:pt>
                <c:pt idx="37">
                  <c:v>2.129032258064516</c:v>
                </c:pt>
                <c:pt idx="38">
                  <c:v>2.129032258064516</c:v>
                </c:pt>
                <c:pt idx="39">
                  <c:v>2.129032258064516</c:v>
                </c:pt>
                <c:pt idx="40">
                  <c:v>2.129032258064516</c:v>
                </c:pt>
                <c:pt idx="41">
                  <c:v>2.129032258064516</c:v>
                </c:pt>
                <c:pt idx="42">
                  <c:v>2.129032258064516</c:v>
                </c:pt>
                <c:pt idx="43">
                  <c:v>2.129032258064516</c:v>
                </c:pt>
                <c:pt idx="44">
                  <c:v>2.129032258064516</c:v>
                </c:pt>
                <c:pt idx="45">
                  <c:v>2.129032258064516</c:v>
                </c:pt>
                <c:pt idx="46">
                  <c:v>2.129032258064516</c:v>
                </c:pt>
                <c:pt idx="47">
                  <c:v>2.129032258064516</c:v>
                </c:pt>
                <c:pt idx="48">
                  <c:v>2.129032258064516</c:v>
                </c:pt>
                <c:pt idx="49">
                  <c:v>2.129032258064516</c:v>
                </c:pt>
                <c:pt idx="50">
                  <c:v>2.161290322580645</c:v>
                </c:pt>
                <c:pt idx="51">
                  <c:v>2.161290322580645</c:v>
                </c:pt>
                <c:pt idx="52">
                  <c:v>2.161290322580645</c:v>
                </c:pt>
                <c:pt idx="53">
                  <c:v>2.161290322580645</c:v>
                </c:pt>
                <c:pt idx="54">
                  <c:v>2.161290322580645</c:v>
                </c:pt>
                <c:pt idx="55">
                  <c:v>2.161290322580645</c:v>
                </c:pt>
                <c:pt idx="56">
                  <c:v>2.193548387096774</c:v>
                </c:pt>
                <c:pt idx="57">
                  <c:v>2.193548387096774</c:v>
                </c:pt>
                <c:pt idx="58">
                  <c:v>2.193548387096774</c:v>
                </c:pt>
                <c:pt idx="59">
                  <c:v>2.193548387096774</c:v>
                </c:pt>
                <c:pt idx="60">
                  <c:v>2.193548387096774</c:v>
                </c:pt>
                <c:pt idx="61">
                  <c:v>2.193548387096774</c:v>
                </c:pt>
                <c:pt idx="62">
                  <c:v>2.225806451612903</c:v>
                </c:pt>
                <c:pt idx="63">
                  <c:v>2.225806451612903</c:v>
                </c:pt>
                <c:pt idx="64">
                  <c:v>2.225806451612903</c:v>
                </c:pt>
                <c:pt idx="65">
                  <c:v>2.225806451612903</c:v>
                </c:pt>
                <c:pt idx="66">
                  <c:v>2.225806451612903</c:v>
                </c:pt>
                <c:pt idx="67">
                  <c:v>2.225806451612903</c:v>
                </c:pt>
                <c:pt idx="68">
                  <c:v>1.935483870967742</c:v>
                </c:pt>
                <c:pt idx="69">
                  <c:v>1.8387096774193548</c:v>
                </c:pt>
                <c:pt idx="70">
                  <c:v>1.7096774193548387</c:v>
                </c:pt>
                <c:pt idx="71">
                  <c:v>1.6129032258064515</c:v>
                </c:pt>
                <c:pt idx="72">
                  <c:v>1.5161290322580645</c:v>
                </c:pt>
                <c:pt idx="73">
                  <c:v>0.70967741935483875</c:v>
                </c:pt>
                <c:pt idx="74">
                  <c:v>0.70967741935483875</c:v>
                </c:pt>
                <c:pt idx="75">
                  <c:v>0.70967741935483875</c:v>
                </c:pt>
                <c:pt idx="76">
                  <c:v>0.70967741935483875</c:v>
                </c:pt>
                <c:pt idx="77">
                  <c:v>0.70967741935483875</c:v>
                </c:pt>
                <c:pt idx="78">
                  <c:v>0.74193548387096775</c:v>
                </c:pt>
                <c:pt idx="79">
                  <c:v>0.74193548387096775</c:v>
                </c:pt>
                <c:pt idx="80">
                  <c:v>0.74193548387096775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C7-4FFB-85A1-8D1604E7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514382"/>
        <c:axId val="657031930"/>
      </c:lineChart>
      <c:catAx>
        <c:axId val="1845143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657031930"/>
        <c:crosses val="autoZero"/>
        <c:auto val="1"/>
        <c:lblAlgn val="ctr"/>
        <c:lblOffset val="100"/>
        <c:noMultiLvlLbl val="1"/>
      </c:catAx>
      <c:valAx>
        <c:axId val="6570319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8451438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Charging rate in distance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'Charging curve'!$B$1:$D$1</c:f>
              <c:strCache>
                <c:ptCount val="1"/>
                <c:pt idx="0">
                  <c:v>Taycan 93 kWh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curve'!$D$3:$D$83</c:f>
              <c:numCache>
                <c:formatCode>General</c:formatCode>
                <c:ptCount val="81"/>
                <c:pt idx="0">
                  <c:v>1344.0860215053763</c:v>
                </c:pt>
                <c:pt idx="1">
                  <c:v>1354.8387096774193</c:v>
                </c:pt>
                <c:pt idx="2">
                  <c:v>1354.8387096774193</c:v>
                </c:pt>
                <c:pt idx="3">
                  <c:v>1360.2150537634409</c:v>
                </c:pt>
                <c:pt idx="4">
                  <c:v>1365.5913978494623</c:v>
                </c:pt>
                <c:pt idx="5">
                  <c:v>1365.5913978494623</c:v>
                </c:pt>
                <c:pt idx="6">
                  <c:v>1370.9677419354839</c:v>
                </c:pt>
                <c:pt idx="7">
                  <c:v>1376.3440860215053</c:v>
                </c:pt>
                <c:pt idx="8">
                  <c:v>1376.3440860215053</c:v>
                </c:pt>
                <c:pt idx="9">
                  <c:v>1381.7204301075269</c:v>
                </c:pt>
                <c:pt idx="10">
                  <c:v>1392.4731182795699</c:v>
                </c:pt>
                <c:pt idx="11">
                  <c:v>1392.4731182795699</c:v>
                </c:pt>
                <c:pt idx="12">
                  <c:v>1397.8494623655913</c:v>
                </c:pt>
                <c:pt idx="13">
                  <c:v>1397.8494623655913</c:v>
                </c:pt>
                <c:pt idx="14">
                  <c:v>1397.8494623655913</c:v>
                </c:pt>
                <c:pt idx="15">
                  <c:v>1403.2258064516129</c:v>
                </c:pt>
                <c:pt idx="16">
                  <c:v>1403.2258064516129</c:v>
                </c:pt>
                <c:pt idx="17">
                  <c:v>1354.8387096774193</c:v>
                </c:pt>
                <c:pt idx="18">
                  <c:v>1354.8387096774193</c:v>
                </c:pt>
                <c:pt idx="19">
                  <c:v>1354.8387096774193</c:v>
                </c:pt>
                <c:pt idx="20">
                  <c:v>1075.2688172043011</c:v>
                </c:pt>
                <c:pt idx="21">
                  <c:v>1075.2688172043011</c:v>
                </c:pt>
                <c:pt idx="22">
                  <c:v>1075.2688172043011</c:v>
                </c:pt>
                <c:pt idx="23">
                  <c:v>1075.2688172043011</c:v>
                </c:pt>
                <c:pt idx="24">
                  <c:v>1075.2688172043011</c:v>
                </c:pt>
                <c:pt idx="25">
                  <c:v>1075.2688172043011</c:v>
                </c:pt>
                <c:pt idx="26">
                  <c:v>1080.6451612903227</c:v>
                </c:pt>
                <c:pt idx="27">
                  <c:v>806.45161290322585</c:v>
                </c:pt>
                <c:pt idx="28">
                  <c:v>811.82795698924735</c:v>
                </c:pt>
                <c:pt idx="29">
                  <c:v>806.45161290322585</c:v>
                </c:pt>
                <c:pt idx="30">
                  <c:v>806.45161290322585</c:v>
                </c:pt>
                <c:pt idx="31">
                  <c:v>811.82795698924735</c:v>
                </c:pt>
                <c:pt idx="32">
                  <c:v>811.82795698924735</c:v>
                </c:pt>
                <c:pt idx="33">
                  <c:v>811.82795698924735</c:v>
                </c:pt>
                <c:pt idx="34">
                  <c:v>811.82795698924735</c:v>
                </c:pt>
                <c:pt idx="35">
                  <c:v>817.20430107526886</c:v>
                </c:pt>
                <c:pt idx="36">
                  <c:v>817.20430107526886</c:v>
                </c:pt>
                <c:pt idx="37">
                  <c:v>817.20430107526886</c:v>
                </c:pt>
                <c:pt idx="38">
                  <c:v>817.20430107526886</c:v>
                </c:pt>
                <c:pt idx="39">
                  <c:v>822.58064516129036</c:v>
                </c:pt>
                <c:pt idx="40">
                  <c:v>822.58064516129036</c:v>
                </c:pt>
                <c:pt idx="41">
                  <c:v>822.58064516129036</c:v>
                </c:pt>
                <c:pt idx="42">
                  <c:v>822.58064516129036</c:v>
                </c:pt>
                <c:pt idx="43">
                  <c:v>822.58064516129036</c:v>
                </c:pt>
                <c:pt idx="44">
                  <c:v>827.95698924731187</c:v>
                </c:pt>
                <c:pt idx="45">
                  <c:v>827.95698924731187</c:v>
                </c:pt>
                <c:pt idx="46">
                  <c:v>833.33333333333337</c:v>
                </c:pt>
                <c:pt idx="47">
                  <c:v>833.33333333333337</c:v>
                </c:pt>
                <c:pt idx="48">
                  <c:v>833.33333333333337</c:v>
                </c:pt>
                <c:pt idx="49">
                  <c:v>833.33333333333337</c:v>
                </c:pt>
                <c:pt idx="50">
                  <c:v>833.33333333333337</c:v>
                </c:pt>
                <c:pt idx="51">
                  <c:v>838.70967741935488</c:v>
                </c:pt>
                <c:pt idx="52">
                  <c:v>844.08602150537638</c:v>
                </c:pt>
                <c:pt idx="53">
                  <c:v>844.08602150537638</c:v>
                </c:pt>
                <c:pt idx="54">
                  <c:v>844.08602150537638</c:v>
                </c:pt>
                <c:pt idx="55">
                  <c:v>844.08602150537638</c:v>
                </c:pt>
                <c:pt idx="56">
                  <c:v>844.08602150537638</c:v>
                </c:pt>
                <c:pt idx="57">
                  <c:v>844.08602150537638</c:v>
                </c:pt>
                <c:pt idx="58">
                  <c:v>849.46236559139788</c:v>
                </c:pt>
                <c:pt idx="59">
                  <c:v>854.83870967741939</c:v>
                </c:pt>
                <c:pt idx="60">
                  <c:v>854.83870967741939</c:v>
                </c:pt>
                <c:pt idx="61">
                  <c:v>806.45161290322585</c:v>
                </c:pt>
                <c:pt idx="62">
                  <c:v>806.45161290322585</c:v>
                </c:pt>
                <c:pt idx="63">
                  <c:v>634.4086021505376</c:v>
                </c:pt>
                <c:pt idx="64">
                  <c:v>634.4086021505376</c:v>
                </c:pt>
                <c:pt idx="65">
                  <c:v>639.78494623655911</c:v>
                </c:pt>
                <c:pt idx="66">
                  <c:v>634.4086021505376</c:v>
                </c:pt>
                <c:pt idx="67">
                  <c:v>639.78494623655911</c:v>
                </c:pt>
                <c:pt idx="68">
                  <c:v>634.4086021505376</c:v>
                </c:pt>
                <c:pt idx="69">
                  <c:v>451.61290322580646</c:v>
                </c:pt>
                <c:pt idx="70">
                  <c:v>446.23655913978496</c:v>
                </c:pt>
                <c:pt idx="71">
                  <c:v>413.97849462365593</c:v>
                </c:pt>
                <c:pt idx="72">
                  <c:v>354.83870967741933</c:v>
                </c:pt>
                <c:pt idx="73">
                  <c:v>295.69892473118279</c:v>
                </c:pt>
                <c:pt idx="74">
                  <c:v>252.68817204301075</c:v>
                </c:pt>
                <c:pt idx="75">
                  <c:v>209.67741935483872</c:v>
                </c:pt>
                <c:pt idx="76">
                  <c:v>182.7956989247312</c:v>
                </c:pt>
                <c:pt idx="77">
                  <c:v>172.04301075268816</c:v>
                </c:pt>
                <c:pt idx="78">
                  <c:v>225.80645161290323</c:v>
                </c:pt>
                <c:pt idx="79">
                  <c:v>268.81720430107526</c:v>
                </c:pt>
                <c:pt idx="80">
                  <c:v>274.19354838709677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8-4FEB-80C6-4AE48C002AF5}"/>
            </c:ext>
          </c:extLst>
        </c:ser>
        <c:ser>
          <c:idx val="1"/>
          <c:order val="1"/>
          <c:tx>
            <c:strRef>
              <c:f>'Charging curve'!$E$1:$G$1</c:f>
              <c:strCache>
                <c:ptCount val="1"/>
                <c:pt idx="0">
                  <c:v>Model 3 80 kWh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curve'!$G$3:$G$83</c:f>
              <c:numCache>
                <c:formatCode>General</c:formatCode>
                <c:ptCount val="81"/>
                <c:pt idx="0">
                  <c:v>1879.6992481203006</c:v>
                </c:pt>
                <c:pt idx="1">
                  <c:v>1879.6992481203006</c:v>
                </c:pt>
                <c:pt idx="2">
                  <c:v>1879.6992481203006</c:v>
                </c:pt>
                <c:pt idx="3">
                  <c:v>1879.6992481203006</c:v>
                </c:pt>
                <c:pt idx="4">
                  <c:v>1879.6992481203006</c:v>
                </c:pt>
                <c:pt idx="5">
                  <c:v>1879.6992481203006</c:v>
                </c:pt>
                <c:pt idx="6">
                  <c:v>1879.6992481203006</c:v>
                </c:pt>
                <c:pt idx="7">
                  <c:v>1879.6992481203006</c:v>
                </c:pt>
                <c:pt idx="8">
                  <c:v>1879.6992481203006</c:v>
                </c:pt>
                <c:pt idx="9">
                  <c:v>1879.6992481203006</c:v>
                </c:pt>
                <c:pt idx="10">
                  <c:v>1879.6992481203006</c:v>
                </c:pt>
                <c:pt idx="11">
                  <c:v>1872.1804511278194</c:v>
                </c:pt>
                <c:pt idx="12">
                  <c:v>1857.1428571428571</c:v>
                </c:pt>
                <c:pt idx="13">
                  <c:v>1849.624060150376</c:v>
                </c:pt>
                <c:pt idx="14">
                  <c:v>1827.0676691729323</c:v>
                </c:pt>
                <c:pt idx="15">
                  <c:v>1789.4736842105262</c:v>
                </c:pt>
                <c:pt idx="16">
                  <c:v>1774.4360902255637</c:v>
                </c:pt>
                <c:pt idx="17">
                  <c:v>1751.8796992481202</c:v>
                </c:pt>
                <c:pt idx="18">
                  <c:v>1729.3233082706765</c:v>
                </c:pt>
                <c:pt idx="19">
                  <c:v>1699.2481203007517</c:v>
                </c:pt>
                <c:pt idx="20">
                  <c:v>1676.6917293233082</c:v>
                </c:pt>
                <c:pt idx="21">
                  <c:v>1639.0977443609022</c:v>
                </c:pt>
                <c:pt idx="22">
                  <c:v>1609.0225563909773</c:v>
                </c:pt>
                <c:pt idx="23">
                  <c:v>1586.4661654135336</c:v>
                </c:pt>
                <c:pt idx="24">
                  <c:v>1556.390977443609</c:v>
                </c:pt>
                <c:pt idx="25">
                  <c:v>1526.3157894736842</c:v>
                </c:pt>
                <c:pt idx="26">
                  <c:v>1488.7218045112782</c:v>
                </c:pt>
                <c:pt idx="27">
                  <c:v>1466.1654135338345</c:v>
                </c:pt>
                <c:pt idx="28">
                  <c:v>1443.609022556391</c:v>
                </c:pt>
                <c:pt idx="29">
                  <c:v>1398.4962406015036</c:v>
                </c:pt>
                <c:pt idx="30">
                  <c:v>1375.9398496240601</c:v>
                </c:pt>
                <c:pt idx="31">
                  <c:v>1338.3458646616541</c:v>
                </c:pt>
                <c:pt idx="32">
                  <c:v>1300.7518796992481</c:v>
                </c:pt>
                <c:pt idx="33">
                  <c:v>1293.2330827067669</c:v>
                </c:pt>
                <c:pt idx="34">
                  <c:v>1255.6390977443609</c:v>
                </c:pt>
                <c:pt idx="35">
                  <c:v>1225.5639097744361</c:v>
                </c:pt>
                <c:pt idx="36">
                  <c:v>1195.4887218045112</c:v>
                </c:pt>
                <c:pt idx="37">
                  <c:v>1165.4135338345864</c:v>
                </c:pt>
                <c:pt idx="38">
                  <c:v>1142.8571428571429</c:v>
                </c:pt>
                <c:pt idx="39">
                  <c:v>1112.781954887218</c:v>
                </c:pt>
                <c:pt idx="40">
                  <c:v>1082.7067669172932</c:v>
                </c:pt>
                <c:pt idx="41">
                  <c:v>1067.6691729323309</c:v>
                </c:pt>
                <c:pt idx="42">
                  <c:v>1045.1127819548872</c:v>
                </c:pt>
                <c:pt idx="43">
                  <c:v>1037.593984962406</c:v>
                </c:pt>
                <c:pt idx="44">
                  <c:v>992.48120300751873</c:v>
                </c:pt>
                <c:pt idx="45">
                  <c:v>962.40601503759399</c:v>
                </c:pt>
                <c:pt idx="46">
                  <c:v>932.33082706766913</c:v>
                </c:pt>
                <c:pt idx="47">
                  <c:v>902.25563909774428</c:v>
                </c:pt>
                <c:pt idx="48">
                  <c:v>857.14285714285711</c:v>
                </c:pt>
                <c:pt idx="49">
                  <c:v>812.03007518796983</c:v>
                </c:pt>
                <c:pt idx="50">
                  <c:v>819.5488721804511</c:v>
                </c:pt>
                <c:pt idx="51">
                  <c:v>812.03007518796983</c:v>
                </c:pt>
                <c:pt idx="52">
                  <c:v>796.99248120300751</c:v>
                </c:pt>
                <c:pt idx="53">
                  <c:v>789.47368421052624</c:v>
                </c:pt>
                <c:pt idx="54">
                  <c:v>781.95488721804509</c:v>
                </c:pt>
                <c:pt idx="55">
                  <c:v>751.87969924812023</c:v>
                </c:pt>
                <c:pt idx="56">
                  <c:v>744.36090225563908</c:v>
                </c:pt>
                <c:pt idx="57">
                  <c:v>721.80451127819549</c:v>
                </c:pt>
                <c:pt idx="58">
                  <c:v>706.76691729323306</c:v>
                </c:pt>
                <c:pt idx="59">
                  <c:v>684.21052631578948</c:v>
                </c:pt>
                <c:pt idx="60">
                  <c:v>669.17293233082705</c:v>
                </c:pt>
                <c:pt idx="61">
                  <c:v>646.61654135338347</c:v>
                </c:pt>
                <c:pt idx="62">
                  <c:v>631.57894736842104</c:v>
                </c:pt>
                <c:pt idx="63">
                  <c:v>609.02255639097746</c:v>
                </c:pt>
                <c:pt idx="64">
                  <c:v>571.42857142857144</c:v>
                </c:pt>
                <c:pt idx="65">
                  <c:v>563.90977443609017</c:v>
                </c:pt>
                <c:pt idx="66">
                  <c:v>533.83458646616543</c:v>
                </c:pt>
                <c:pt idx="67">
                  <c:v>511.27819548872179</c:v>
                </c:pt>
                <c:pt idx="68">
                  <c:v>481.20300751879699</c:v>
                </c:pt>
                <c:pt idx="69">
                  <c:v>458.64661654135335</c:v>
                </c:pt>
                <c:pt idx="70">
                  <c:v>436.09022556390977</c:v>
                </c:pt>
                <c:pt idx="71">
                  <c:v>406.01503759398491</c:v>
                </c:pt>
                <c:pt idx="72">
                  <c:v>406.01503759398491</c:v>
                </c:pt>
                <c:pt idx="73">
                  <c:v>368.4210526315789</c:v>
                </c:pt>
                <c:pt idx="74">
                  <c:v>360.90225563909775</c:v>
                </c:pt>
                <c:pt idx="75">
                  <c:v>323.30827067669173</c:v>
                </c:pt>
                <c:pt idx="76">
                  <c:v>308.27067669172931</c:v>
                </c:pt>
                <c:pt idx="77">
                  <c:v>293.23308270676688</c:v>
                </c:pt>
                <c:pt idx="78">
                  <c:v>285.71428571428572</c:v>
                </c:pt>
                <c:pt idx="79">
                  <c:v>278.19548872180451</c:v>
                </c:pt>
                <c:pt idx="80">
                  <c:v>270.6766917293233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8-4FEB-80C6-4AE48C002AF5}"/>
            </c:ext>
          </c:extLst>
        </c:ser>
        <c:ser>
          <c:idx val="2"/>
          <c:order val="2"/>
          <c:tx>
            <c:strRef>
              <c:f>'Charging curve'!$H$1:$J$1</c:f>
              <c:strCache>
                <c:ptCount val="1"/>
                <c:pt idx="0">
                  <c:v>Model S 100 kWh</c:v>
                </c:pt>
              </c:strCache>
            </c:strRef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curve'!$J$3:$J$83</c:f>
              <c:numCache>
                <c:formatCode>General</c:formatCode>
                <c:ptCount val="81"/>
                <c:pt idx="0">
                  <c:v>1666.6666666666667</c:v>
                </c:pt>
                <c:pt idx="1">
                  <c:v>1666.6666666666667</c:v>
                </c:pt>
                <c:pt idx="2">
                  <c:v>1666.6666666666667</c:v>
                </c:pt>
                <c:pt idx="3">
                  <c:v>1666.6666666666667</c:v>
                </c:pt>
                <c:pt idx="4">
                  <c:v>1666.6666666666667</c:v>
                </c:pt>
                <c:pt idx="5">
                  <c:v>1666.6666666666667</c:v>
                </c:pt>
                <c:pt idx="6">
                  <c:v>1666.6666666666667</c:v>
                </c:pt>
                <c:pt idx="7">
                  <c:v>1666.6666666666667</c:v>
                </c:pt>
                <c:pt idx="8">
                  <c:v>1666.6666666666667</c:v>
                </c:pt>
                <c:pt idx="9">
                  <c:v>1666.6666666666667</c:v>
                </c:pt>
                <c:pt idx="10">
                  <c:v>1666.6666666666667</c:v>
                </c:pt>
                <c:pt idx="11">
                  <c:v>1666.6666666666667</c:v>
                </c:pt>
                <c:pt idx="12">
                  <c:v>1666.6666666666667</c:v>
                </c:pt>
                <c:pt idx="13">
                  <c:v>1666.6666666666667</c:v>
                </c:pt>
                <c:pt idx="14">
                  <c:v>1666.6666666666667</c:v>
                </c:pt>
                <c:pt idx="15">
                  <c:v>1666.6666666666667</c:v>
                </c:pt>
                <c:pt idx="16">
                  <c:v>1666.6666666666667</c:v>
                </c:pt>
                <c:pt idx="17">
                  <c:v>1666.6666666666667</c:v>
                </c:pt>
                <c:pt idx="18">
                  <c:v>1666.6666666666667</c:v>
                </c:pt>
                <c:pt idx="19">
                  <c:v>1666.6666666666667</c:v>
                </c:pt>
                <c:pt idx="20">
                  <c:v>1666.6666666666667</c:v>
                </c:pt>
                <c:pt idx="21">
                  <c:v>1666.6666666666667</c:v>
                </c:pt>
                <c:pt idx="22">
                  <c:v>1666.6666666666667</c:v>
                </c:pt>
                <c:pt idx="23">
                  <c:v>1666.6666666666667</c:v>
                </c:pt>
                <c:pt idx="24">
                  <c:v>1660</c:v>
                </c:pt>
                <c:pt idx="25">
                  <c:v>1653.3333333333335</c:v>
                </c:pt>
                <c:pt idx="26">
                  <c:v>1586.6666666666667</c:v>
                </c:pt>
                <c:pt idx="27">
                  <c:v>1533.3333333333335</c:v>
                </c:pt>
                <c:pt idx="28">
                  <c:v>1466.6666666666667</c:v>
                </c:pt>
                <c:pt idx="29">
                  <c:v>1440</c:v>
                </c:pt>
                <c:pt idx="30">
                  <c:v>1400</c:v>
                </c:pt>
                <c:pt idx="31">
                  <c:v>1386.6666666666667</c:v>
                </c:pt>
                <c:pt idx="32">
                  <c:v>1360</c:v>
                </c:pt>
                <c:pt idx="33">
                  <c:v>1346.6666666666667</c:v>
                </c:pt>
                <c:pt idx="34">
                  <c:v>1320</c:v>
                </c:pt>
                <c:pt idx="35">
                  <c:v>1280</c:v>
                </c:pt>
                <c:pt idx="36">
                  <c:v>1226.6666666666667</c:v>
                </c:pt>
                <c:pt idx="37">
                  <c:v>1186.6666666666667</c:v>
                </c:pt>
                <c:pt idx="38">
                  <c:v>1146.6666666666667</c:v>
                </c:pt>
                <c:pt idx="39">
                  <c:v>1120</c:v>
                </c:pt>
                <c:pt idx="40">
                  <c:v>1080</c:v>
                </c:pt>
                <c:pt idx="41">
                  <c:v>1053.3333333333335</c:v>
                </c:pt>
                <c:pt idx="42">
                  <c:v>1013.3333333333334</c:v>
                </c:pt>
                <c:pt idx="43">
                  <c:v>1000</c:v>
                </c:pt>
                <c:pt idx="44">
                  <c:v>973.33333333333337</c:v>
                </c:pt>
                <c:pt idx="45">
                  <c:v>946.66666666666674</c:v>
                </c:pt>
                <c:pt idx="46">
                  <c:v>926.66666666666674</c:v>
                </c:pt>
                <c:pt idx="47">
                  <c:v>906.66666666666674</c:v>
                </c:pt>
                <c:pt idx="48">
                  <c:v>880</c:v>
                </c:pt>
                <c:pt idx="49">
                  <c:v>866.66666666666674</c:v>
                </c:pt>
                <c:pt idx="50">
                  <c:v>846.66666666666674</c:v>
                </c:pt>
                <c:pt idx="51">
                  <c:v>820</c:v>
                </c:pt>
                <c:pt idx="52">
                  <c:v>800</c:v>
                </c:pt>
                <c:pt idx="53">
                  <c:v>780</c:v>
                </c:pt>
                <c:pt idx="54">
                  <c:v>760</c:v>
                </c:pt>
                <c:pt idx="55">
                  <c:v>746.66666666666674</c:v>
                </c:pt>
                <c:pt idx="56">
                  <c:v>720</c:v>
                </c:pt>
                <c:pt idx="57">
                  <c:v>706.66666666666674</c:v>
                </c:pt>
                <c:pt idx="58">
                  <c:v>693.33333333333337</c:v>
                </c:pt>
                <c:pt idx="59">
                  <c:v>673.33333333333337</c:v>
                </c:pt>
                <c:pt idx="60">
                  <c:v>653.33333333333337</c:v>
                </c:pt>
                <c:pt idx="61">
                  <c:v>640</c:v>
                </c:pt>
                <c:pt idx="62">
                  <c:v>626.66666666666674</c:v>
                </c:pt>
                <c:pt idx="63">
                  <c:v>606.66666666666674</c:v>
                </c:pt>
                <c:pt idx="64">
                  <c:v>593.33333333333337</c:v>
                </c:pt>
                <c:pt idx="65">
                  <c:v>573.33333333333337</c:v>
                </c:pt>
                <c:pt idx="66">
                  <c:v>546.66666666666674</c:v>
                </c:pt>
                <c:pt idx="67">
                  <c:v>533.33333333333337</c:v>
                </c:pt>
                <c:pt idx="68">
                  <c:v>513.33333333333337</c:v>
                </c:pt>
                <c:pt idx="69">
                  <c:v>500</c:v>
                </c:pt>
                <c:pt idx="70">
                  <c:v>480</c:v>
                </c:pt>
                <c:pt idx="71">
                  <c:v>466.66666666666669</c:v>
                </c:pt>
                <c:pt idx="72">
                  <c:v>453.33333333333337</c:v>
                </c:pt>
                <c:pt idx="73">
                  <c:v>440</c:v>
                </c:pt>
                <c:pt idx="74">
                  <c:v>420</c:v>
                </c:pt>
                <c:pt idx="75">
                  <c:v>406.66666666666669</c:v>
                </c:pt>
                <c:pt idx="76">
                  <c:v>393.33333333333337</c:v>
                </c:pt>
                <c:pt idx="77">
                  <c:v>373.33333333333337</c:v>
                </c:pt>
                <c:pt idx="78">
                  <c:v>366.66666666666669</c:v>
                </c:pt>
                <c:pt idx="79">
                  <c:v>360</c:v>
                </c:pt>
                <c:pt idx="80">
                  <c:v>346.66666666666669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8-4FEB-80C6-4AE48C002AF5}"/>
            </c:ext>
          </c:extLst>
        </c:ser>
        <c:ser>
          <c:idx val="3"/>
          <c:order val="3"/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curve'!$M$3:$M$83</c:f>
              <c:numCache>
                <c:formatCode>General</c:formatCode>
                <c:ptCount val="81"/>
                <c:pt idx="0">
                  <c:v>617.77777777777771</c:v>
                </c:pt>
                <c:pt idx="1">
                  <c:v>622.22222222222217</c:v>
                </c:pt>
                <c:pt idx="2">
                  <c:v>622.22222222222217</c:v>
                </c:pt>
                <c:pt idx="3">
                  <c:v>622.22222222222217</c:v>
                </c:pt>
                <c:pt idx="4">
                  <c:v>622.22222222222217</c:v>
                </c:pt>
                <c:pt idx="5">
                  <c:v>622.22222222222217</c:v>
                </c:pt>
                <c:pt idx="6">
                  <c:v>622.22222222222217</c:v>
                </c:pt>
                <c:pt idx="7">
                  <c:v>622.22222222222217</c:v>
                </c:pt>
                <c:pt idx="8">
                  <c:v>626.66666666666663</c:v>
                </c:pt>
                <c:pt idx="9">
                  <c:v>626.66666666666663</c:v>
                </c:pt>
                <c:pt idx="10">
                  <c:v>626.66666666666663</c:v>
                </c:pt>
                <c:pt idx="11">
                  <c:v>626.66666666666663</c:v>
                </c:pt>
                <c:pt idx="12">
                  <c:v>626.66666666666663</c:v>
                </c:pt>
                <c:pt idx="13">
                  <c:v>626.66666666666663</c:v>
                </c:pt>
                <c:pt idx="14">
                  <c:v>626.66666666666663</c:v>
                </c:pt>
                <c:pt idx="15">
                  <c:v>626.66666666666663</c:v>
                </c:pt>
                <c:pt idx="16">
                  <c:v>626.66666666666663</c:v>
                </c:pt>
                <c:pt idx="17">
                  <c:v>626.66666666666663</c:v>
                </c:pt>
                <c:pt idx="18">
                  <c:v>622.22222222222217</c:v>
                </c:pt>
                <c:pt idx="19">
                  <c:v>622.22222222222217</c:v>
                </c:pt>
                <c:pt idx="20">
                  <c:v>626.66666666666663</c:v>
                </c:pt>
                <c:pt idx="21">
                  <c:v>626.66666666666663</c:v>
                </c:pt>
                <c:pt idx="22">
                  <c:v>626.66666666666663</c:v>
                </c:pt>
                <c:pt idx="23">
                  <c:v>631.11111111111109</c:v>
                </c:pt>
                <c:pt idx="24">
                  <c:v>631.11111111111109</c:v>
                </c:pt>
                <c:pt idx="25">
                  <c:v>631.11111111111109</c:v>
                </c:pt>
                <c:pt idx="26">
                  <c:v>631.11111111111109</c:v>
                </c:pt>
                <c:pt idx="27">
                  <c:v>631.11111111111109</c:v>
                </c:pt>
                <c:pt idx="28">
                  <c:v>631.11111111111109</c:v>
                </c:pt>
                <c:pt idx="29">
                  <c:v>631.11111111111109</c:v>
                </c:pt>
                <c:pt idx="30">
                  <c:v>631.11111111111109</c:v>
                </c:pt>
                <c:pt idx="31">
                  <c:v>631.11111111111109</c:v>
                </c:pt>
                <c:pt idx="32">
                  <c:v>631.11111111111109</c:v>
                </c:pt>
                <c:pt idx="33">
                  <c:v>635.55555555555554</c:v>
                </c:pt>
                <c:pt idx="34">
                  <c:v>635.55555555555554</c:v>
                </c:pt>
                <c:pt idx="35">
                  <c:v>635.55555555555554</c:v>
                </c:pt>
                <c:pt idx="36">
                  <c:v>635.55555555555554</c:v>
                </c:pt>
                <c:pt idx="37">
                  <c:v>635.55555555555554</c:v>
                </c:pt>
                <c:pt idx="38">
                  <c:v>635.55555555555554</c:v>
                </c:pt>
                <c:pt idx="39">
                  <c:v>635.55555555555554</c:v>
                </c:pt>
                <c:pt idx="40">
                  <c:v>635.55555555555554</c:v>
                </c:pt>
                <c:pt idx="41">
                  <c:v>640</c:v>
                </c:pt>
                <c:pt idx="42">
                  <c:v>640</c:v>
                </c:pt>
                <c:pt idx="43">
                  <c:v>640</c:v>
                </c:pt>
                <c:pt idx="44">
                  <c:v>640</c:v>
                </c:pt>
                <c:pt idx="45">
                  <c:v>640</c:v>
                </c:pt>
                <c:pt idx="46">
                  <c:v>640</c:v>
                </c:pt>
                <c:pt idx="47">
                  <c:v>644.44444444444446</c:v>
                </c:pt>
                <c:pt idx="48">
                  <c:v>644.44444444444446</c:v>
                </c:pt>
                <c:pt idx="49">
                  <c:v>644.44444444444446</c:v>
                </c:pt>
                <c:pt idx="50">
                  <c:v>644.44444444444446</c:v>
                </c:pt>
                <c:pt idx="51">
                  <c:v>644.44444444444446</c:v>
                </c:pt>
                <c:pt idx="52">
                  <c:v>644.44444444444446</c:v>
                </c:pt>
                <c:pt idx="53">
                  <c:v>648.88888888888891</c:v>
                </c:pt>
                <c:pt idx="54">
                  <c:v>648.88888888888891</c:v>
                </c:pt>
                <c:pt idx="55">
                  <c:v>653.33333333333337</c:v>
                </c:pt>
                <c:pt idx="56">
                  <c:v>653.33333333333337</c:v>
                </c:pt>
                <c:pt idx="57">
                  <c:v>653.33333333333337</c:v>
                </c:pt>
                <c:pt idx="58">
                  <c:v>657.77777777777771</c:v>
                </c:pt>
                <c:pt idx="59">
                  <c:v>657.77777777777771</c:v>
                </c:pt>
                <c:pt idx="60">
                  <c:v>640</c:v>
                </c:pt>
                <c:pt idx="61">
                  <c:v>604.44444444444446</c:v>
                </c:pt>
                <c:pt idx="62">
                  <c:v>604.44444444444446</c:v>
                </c:pt>
                <c:pt idx="63">
                  <c:v>604.44444444444446</c:v>
                </c:pt>
                <c:pt idx="64">
                  <c:v>608.88888888888891</c:v>
                </c:pt>
                <c:pt idx="65">
                  <c:v>608.88888888888891</c:v>
                </c:pt>
                <c:pt idx="66">
                  <c:v>600</c:v>
                </c:pt>
                <c:pt idx="67">
                  <c:v>582.22222222222217</c:v>
                </c:pt>
                <c:pt idx="68">
                  <c:v>595.55555555555554</c:v>
                </c:pt>
                <c:pt idx="69">
                  <c:v>600</c:v>
                </c:pt>
                <c:pt idx="70">
                  <c:v>555.55555555555554</c:v>
                </c:pt>
                <c:pt idx="71">
                  <c:v>475.55555555555554</c:v>
                </c:pt>
                <c:pt idx="72">
                  <c:v>435.55555555555554</c:v>
                </c:pt>
                <c:pt idx="73">
                  <c:v>422.22222222222223</c:v>
                </c:pt>
                <c:pt idx="74">
                  <c:v>413.33333333333331</c:v>
                </c:pt>
                <c:pt idx="75">
                  <c:v>408.88888888888886</c:v>
                </c:pt>
                <c:pt idx="76">
                  <c:v>395.55555555555554</c:v>
                </c:pt>
                <c:pt idx="77">
                  <c:v>382.22222222222223</c:v>
                </c:pt>
                <c:pt idx="78">
                  <c:v>373.33333333333331</c:v>
                </c:pt>
                <c:pt idx="79">
                  <c:v>364.44444444444446</c:v>
                </c:pt>
                <c:pt idx="80">
                  <c:v>351.11111111111109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D8-4FEB-80C6-4AE48C002AF5}"/>
            </c:ext>
          </c:extLst>
        </c:ser>
        <c:ser>
          <c:idx val="4"/>
          <c:order val="4"/>
          <c:spPr>
            <a:ln cmpd="sng">
              <a:solidFill>
                <a:srgbClr val="4BACC6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curve'!$P$3:$P$83</c:f>
              <c:numCache>
                <c:formatCode>General</c:formatCode>
                <c:ptCount val="81"/>
                <c:pt idx="0">
                  <c:v>541.66666666666663</c:v>
                </c:pt>
                <c:pt idx="1">
                  <c:v>546.875</c:v>
                </c:pt>
                <c:pt idx="2">
                  <c:v>546.875</c:v>
                </c:pt>
                <c:pt idx="3">
                  <c:v>552.08333333333337</c:v>
                </c:pt>
                <c:pt idx="4">
                  <c:v>552.08333333333337</c:v>
                </c:pt>
                <c:pt idx="5">
                  <c:v>552.08333333333337</c:v>
                </c:pt>
                <c:pt idx="6">
                  <c:v>557.29166666666663</c:v>
                </c:pt>
                <c:pt idx="7">
                  <c:v>557.29166666666663</c:v>
                </c:pt>
                <c:pt idx="8">
                  <c:v>557.29166666666663</c:v>
                </c:pt>
                <c:pt idx="9">
                  <c:v>557.29166666666663</c:v>
                </c:pt>
                <c:pt idx="10">
                  <c:v>557.29166666666663</c:v>
                </c:pt>
                <c:pt idx="11">
                  <c:v>557.29166666666663</c:v>
                </c:pt>
                <c:pt idx="12">
                  <c:v>557.29166666666663</c:v>
                </c:pt>
                <c:pt idx="13">
                  <c:v>557.29166666666663</c:v>
                </c:pt>
                <c:pt idx="14">
                  <c:v>557.29166666666663</c:v>
                </c:pt>
                <c:pt idx="15">
                  <c:v>557.29166666666663</c:v>
                </c:pt>
                <c:pt idx="16">
                  <c:v>562.5</c:v>
                </c:pt>
                <c:pt idx="17">
                  <c:v>562.5</c:v>
                </c:pt>
                <c:pt idx="18">
                  <c:v>562.5</c:v>
                </c:pt>
                <c:pt idx="19">
                  <c:v>562.5</c:v>
                </c:pt>
                <c:pt idx="20">
                  <c:v>562.5</c:v>
                </c:pt>
                <c:pt idx="21">
                  <c:v>562.5</c:v>
                </c:pt>
                <c:pt idx="22">
                  <c:v>567.70833333333337</c:v>
                </c:pt>
                <c:pt idx="23">
                  <c:v>567.70833333333337</c:v>
                </c:pt>
                <c:pt idx="24">
                  <c:v>567.70833333333337</c:v>
                </c:pt>
                <c:pt idx="25">
                  <c:v>567.70833333333337</c:v>
                </c:pt>
                <c:pt idx="26">
                  <c:v>567.70833333333337</c:v>
                </c:pt>
                <c:pt idx="27">
                  <c:v>567.70833333333337</c:v>
                </c:pt>
                <c:pt idx="28">
                  <c:v>567.70833333333337</c:v>
                </c:pt>
                <c:pt idx="29">
                  <c:v>567.70833333333337</c:v>
                </c:pt>
                <c:pt idx="30">
                  <c:v>562.5</c:v>
                </c:pt>
                <c:pt idx="31">
                  <c:v>557.29166666666663</c:v>
                </c:pt>
                <c:pt idx="32">
                  <c:v>552.08333333333337</c:v>
                </c:pt>
                <c:pt idx="33">
                  <c:v>546.875</c:v>
                </c:pt>
                <c:pt idx="34">
                  <c:v>541.66666666666663</c:v>
                </c:pt>
                <c:pt idx="35">
                  <c:v>536.45833333333337</c:v>
                </c:pt>
                <c:pt idx="36">
                  <c:v>531.25</c:v>
                </c:pt>
                <c:pt idx="37">
                  <c:v>526.04166666666663</c:v>
                </c:pt>
                <c:pt idx="38">
                  <c:v>520.83333333333337</c:v>
                </c:pt>
                <c:pt idx="39">
                  <c:v>515.625</c:v>
                </c:pt>
                <c:pt idx="40">
                  <c:v>510.41666666666663</c:v>
                </c:pt>
                <c:pt idx="41">
                  <c:v>505.20833333333331</c:v>
                </c:pt>
                <c:pt idx="42">
                  <c:v>500</c:v>
                </c:pt>
                <c:pt idx="43">
                  <c:v>494.79166666666663</c:v>
                </c:pt>
                <c:pt idx="44">
                  <c:v>489.58333333333331</c:v>
                </c:pt>
                <c:pt idx="45">
                  <c:v>484.375</c:v>
                </c:pt>
                <c:pt idx="46">
                  <c:v>479.16666666666663</c:v>
                </c:pt>
                <c:pt idx="47">
                  <c:v>479.16666666666663</c:v>
                </c:pt>
                <c:pt idx="48">
                  <c:v>473.95833333333331</c:v>
                </c:pt>
                <c:pt idx="49">
                  <c:v>468.75</c:v>
                </c:pt>
                <c:pt idx="50">
                  <c:v>468.75</c:v>
                </c:pt>
                <c:pt idx="51">
                  <c:v>468.75</c:v>
                </c:pt>
                <c:pt idx="52">
                  <c:v>463.54166666666663</c:v>
                </c:pt>
                <c:pt idx="53">
                  <c:v>458.33333333333331</c:v>
                </c:pt>
                <c:pt idx="54">
                  <c:v>458.33333333333331</c:v>
                </c:pt>
                <c:pt idx="55">
                  <c:v>458.33333333333331</c:v>
                </c:pt>
                <c:pt idx="56">
                  <c:v>453.125</c:v>
                </c:pt>
                <c:pt idx="57">
                  <c:v>447.91666666666669</c:v>
                </c:pt>
                <c:pt idx="58">
                  <c:v>442.70833333333331</c:v>
                </c:pt>
                <c:pt idx="59">
                  <c:v>437.5</c:v>
                </c:pt>
                <c:pt idx="60">
                  <c:v>432.29166666666669</c:v>
                </c:pt>
                <c:pt idx="61">
                  <c:v>427.08333333333331</c:v>
                </c:pt>
                <c:pt idx="62">
                  <c:v>411.45833333333331</c:v>
                </c:pt>
                <c:pt idx="63">
                  <c:v>401.04166666666669</c:v>
                </c:pt>
                <c:pt idx="64">
                  <c:v>390.625</c:v>
                </c:pt>
                <c:pt idx="65">
                  <c:v>385.41666666666669</c:v>
                </c:pt>
                <c:pt idx="66">
                  <c:v>375</c:v>
                </c:pt>
                <c:pt idx="67">
                  <c:v>369.79166666666669</c:v>
                </c:pt>
                <c:pt idx="68">
                  <c:v>369.79166666666669</c:v>
                </c:pt>
                <c:pt idx="69">
                  <c:v>364.58333333333331</c:v>
                </c:pt>
                <c:pt idx="70">
                  <c:v>359.375</c:v>
                </c:pt>
                <c:pt idx="71">
                  <c:v>354.16666666666669</c:v>
                </c:pt>
                <c:pt idx="72">
                  <c:v>348.95833333333331</c:v>
                </c:pt>
                <c:pt idx="73">
                  <c:v>343.75</c:v>
                </c:pt>
                <c:pt idx="74">
                  <c:v>338.54166666666669</c:v>
                </c:pt>
                <c:pt idx="75">
                  <c:v>333.33333333333331</c:v>
                </c:pt>
                <c:pt idx="76">
                  <c:v>322.91666666666669</c:v>
                </c:pt>
                <c:pt idx="77">
                  <c:v>307.29166666666669</c:v>
                </c:pt>
                <c:pt idx="78">
                  <c:v>296.875</c:v>
                </c:pt>
                <c:pt idx="79">
                  <c:v>281.25</c:v>
                </c:pt>
                <c:pt idx="80">
                  <c:v>276.04166666666669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D8-4FEB-80C6-4AE48C002AF5}"/>
            </c:ext>
          </c:extLst>
        </c:ser>
        <c:ser>
          <c:idx val="5"/>
          <c:order val="5"/>
          <c:spPr>
            <a:ln cmpd="sng">
              <a:solidFill>
                <a:srgbClr val="F79646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curve'!$S$3:$S$83</c:f>
              <c:numCache>
                <c:formatCode>General</c:formatCode>
                <c:ptCount val="81"/>
                <c:pt idx="0">
                  <c:v>397.9591836734694</c:v>
                </c:pt>
                <c:pt idx="1">
                  <c:v>403.0612244897959</c:v>
                </c:pt>
                <c:pt idx="2">
                  <c:v>403.0612244897959</c:v>
                </c:pt>
                <c:pt idx="3">
                  <c:v>403.0612244897959</c:v>
                </c:pt>
                <c:pt idx="4">
                  <c:v>408.16326530612241</c:v>
                </c:pt>
                <c:pt idx="5">
                  <c:v>413.26530612244898</c:v>
                </c:pt>
                <c:pt idx="6">
                  <c:v>413.26530612244898</c:v>
                </c:pt>
                <c:pt idx="7">
                  <c:v>408.16326530612241</c:v>
                </c:pt>
                <c:pt idx="8">
                  <c:v>413.26530612244898</c:v>
                </c:pt>
                <c:pt idx="9">
                  <c:v>408.16326530612241</c:v>
                </c:pt>
                <c:pt idx="10">
                  <c:v>413.26530612244898</c:v>
                </c:pt>
                <c:pt idx="11">
                  <c:v>413.26530612244898</c:v>
                </c:pt>
                <c:pt idx="12">
                  <c:v>413.26530612244898</c:v>
                </c:pt>
                <c:pt idx="13">
                  <c:v>418.36734693877548</c:v>
                </c:pt>
                <c:pt idx="14">
                  <c:v>418.36734693877548</c:v>
                </c:pt>
                <c:pt idx="15">
                  <c:v>418.36734693877548</c:v>
                </c:pt>
                <c:pt idx="16">
                  <c:v>418.36734693877548</c:v>
                </c:pt>
                <c:pt idx="17">
                  <c:v>418.36734693877548</c:v>
                </c:pt>
                <c:pt idx="18">
                  <c:v>418.36734693877548</c:v>
                </c:pt>
                <c:pt idx="19">
                  <c:v>418.36734693877548</c:v>
                </c:pt>
                <c:pt idx="20">
                  <c:v>418.36734693877548</c:v>
                </c:pt>
                <c:pt idx="21">
                  <c:v>418.36734693877548</c:v>
                </c:pt>
                <c:pt idx="22">
                  <c:v>418.36734693877548</c:v>
                </c:pt>
                <c:pt idx="23">
                  <c:v>418.36734693877548</c:v>
                </c:pt>
                <c:pt idx="24">
                  <c:v>418.36734693877548</c:v>
                </c:pt>
                <c:pt idx="25">
                  <c:v>418.36734693877548</c:v>
                </c:pt>
                <c:pt idx="26">
                  <c:v>418.36734693877548</c:v>
                </c:pt>
                <c:pt idx="27">
                  <c:v>423.46938775510205</c:v>
                </c:pt>
                <c:pt idx="28">
                  <c:v>423.46938775510205</c:v>
                </c:pt>
                <c:pt idx="29">
                  <c:v>423.46938775510205</c:v>
                </c:pt>
                <c:pt idx="30">
                  <c:v>423.46938775510205</c:v>
                </c:pt>
                <c:pt idx="31">
                  <c:v>423.46938775510205</c:v>
                </c:pt>
                <c:pt idx="32">
                  <c:v>423.46938775510205</c:v>
                </c:pt>
                <c:pt idx="33">
                  <c:v>428.57142857142856</c:v>
                </c:pt>
                <c:pt idx="34">
                  <c:v>428.57142857142856</c:v>
                </c:pt>
                <c:pt idx="35">
                  <c:v>428.57142857142856</c:v>
                </c:pt>
                <c:pt idx="36">
                  <c:v>428.57142857142856</c:v>
                </c:pt>
                <c:pt idx="37">
                  <c:v>428.57142857142856</c:v>
                </c:pt>
                <c:pt idx="38">
                  <c:v>428.57142857142856</c:v>
                </c:pt>
                <c:pt idx="39">
                  <c:v>428.57142857142856</c:v>
                </c:pt>
                <c:pt idx="40">
                  <c:v>423.46938775510205</c:v>
                </c:pt>
                <c:pt idx="41">
                  <c:v>408.16326530612241</c:v>
                </c:pt>
                <c:pt idx="42">
                  <c:v>408.16326530612241</c:v>
                </c:pt>
                <c:pt idx="43">
                  <c:v>397.9591836734694</c:v>
                </c:pt>
                <c:pt idx="44">
                  <c:v>392.85714285714283</c:v>
                </c:pt>
                <c:pt idx="45">
                  <c:v>382.65306122448976</c:v>
                </c:pt>
                <c:pt idx="46">
                  <c:v>377.55102040816325</c:v>
                </c:pt>
                <c:pt idx="47">
                  <c:v>377.55102040816325</c:v>
                </c:pt>
                <c:pt idx="48">
                  <c:v>372.44897959183675</c:v>
                </c:pt>
                <c:pt idx="49">
                  <c:v>367.34693877551018</c:v>
                </c:pt>
                <c:pt idx="50">
                  <c:v>362.24489795918367</c:v>
                </c:pt>
                <c:pt idx="51">
                  <c:v>352.0408163265306</c:v>
                </c:pt>
                <c:pt idx="52">
                  <c:v>352.0408163265306</c:v>
                </c:pt>
                <c:pt idx="53">
                  <c:v>341.83673469387753</c:v>
                </c:pt>
                <c:pt idx="54">
                  <c:v>346.9387755102041</c:v>
                </c:pt>
                <c:pt idx="55">
                  <c:v>346.9387755102041</c:v>
                </c:pt>
                <c:pt idx="56">
                  <c:v>341.83673469387753</c:v>
                </c:pt>
                <c:pt idx="57">
                  <c:v>336.73469387755102</c:v>
                </c:pt>
                <c:pt idx="58">
                  <c:v>331.63265306122446</c:v>
                </c:pt>
                <c:pt idx="59">
                  <c:v>336.73469387755102</c:v>
                </c:pt>
                <c:pt idx="60">
                  <c:v>331.63265306122446</c:v>
                </c:pt>
                <c:pt idx="61">
                  <c:v>326.53061224489795</c:v>
                </c:pt>
                <c:pt idx="62">
                  <c:v>316.32653061224488</c:v>
                </c:pt>
                <c:pt idx="63">
                  <c:v>321.42857142857139</c:v>
                </c:pt>
                <c:pt idx="64">
                  <c:v>316.32653061224488</c:v>
                </c:pt>
                <c:pt idx="65">
                  <c:v>311.22448979591837</c:v>
                </c:pt>
                <c:pt idx="66">
                  <c:v>301.0204081632653</c:v>
                </c:pt>
                <c:pt idx="67">
                  <c:v>295.91836734693874</c:v>
                </c:pt>
                <c:pt idx="68">
                  <c:v>280.61224489795916</c:v>
                </c:pt>
                <c:pt idx="69">
                  <c:v>280.61224489795916</c:v>
                </c:pt>
                <c:pt idx="70">
                  <c:v>275.51020408163265</c:v>
                </c:pt>
                <c:pt idx="71">
                  <c:v>265.30612244897958</c:v>
                </c:pt>
                <c:pt idx="72">
                  <c:v>255.10204081632651</c:v>
                </c:pt>
                <c:pt idx="73">
                  <c:v>250</c:v>
                </c:pt>
                <c:pt idx="74">
                  <c:v>244.89795918367346</c:v>
                </c:pt>
                <c:pt idx="75">
                  <c:v>234.69387755102039</c:v>
                </c:pt>
                <c:pt idx="76">
                  <c:v>229.59183673469386</c:v>
                </c:pt>
                <c:pt idx="77">
                  <c:v>224.48979591836735</c:v>
                </c:pt>
                <c:pt idx="78">
                  <c:v>214.28571428571428</c:v>
                </c:pt>
                <c:pt idx="79">
                  <c:v>204.08163265306121</c:v>
                </c:pt>
                <c:pt idx="80">
                  <c:v>198.9795918367347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D8-4FEB-80C6-4AE48C002AF5}"/>
            </c:ext>
          </c:extLst>
        </c:ser>
        <c:ser>
          <c:idx val="6"/>
          <c:order val="6"/>
          <c:spPr>
            <a:ln cmpd="sng">
              <a:solidFill>
                <a:srgbClr val="84A7D1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curve'!$V$3:$V$83</c:f>
              <c:numCache>
                <c:formatCode>General</c:formatCode>
                <c:ptCount val="81"/>
                <c:pt idx="0">
                  <c:v>492.95774647887328</c:v>
                </c:pt>
                <c:pt idx="1">
                  <c:v>492.95774647887328</c:v>
                </c:pt>
                <c:pt idx="2">
                  <c:v>492.95774647887328</c:v>
                </c:pt>
                <c:pt idx="3">
                  <c:v>500.00000000000006</c:v>
                </c:pt>
                <c:pt idx="4">
                  <c:v>507.04225352112678</c:v>
                </c:pt>
                <c:pt idx="5">
                  <c:v>507.04225352112678</c:v>
                </c:pt>
                <c:pt idx="6">
                  <c:v>507.04225352112678</c:v>
                </c:pt>
                <c:pt idx="7">
                  <c:v>507.04225352112678</c:v>
                </c:pt>
                <c:pt idx="8">
                  <c:v>507.04225352112678</c:v>
                </c:pt>
                <c:pt idx="9">
                  <c:v>507.04225352112678</c:v>
                </c:pt>
                <c:pt idx="10">
                  <c:v>514.08450704225356</c:v>
                </c:pt>
                <c:pt idx="11">
                  <c:v>514.08450704225356</c:v>
                </c:pt>
                <c:pt idx="12">
                  <c:v>514.08450704225356</c:v>
                </c:pt>
                <c:pt idx="13">
                  <c:v>514.08450704225356</c:v>
                </c:pt>
                <c:pt idx="14">
                  <c:v>514.08450704225356</c:v>
                </c:pt>
                <c:pt idx="15">
                  <c:v>514.08450704225356</c:v>
                </c:pt>
                <c:pt idx="16">
                  <c:v>514.08450704225356</c:v>
                </c:pt>
                <c:pt idx="17">
                  <c:v>514.08450704225356</c:v>
                </c:pt>
                <c:pt idx="18">
                  <c:v>521.12676056338034</c:v>
                </c:pt>
                <c:pt idx="19">
                  <c:v>521.12676056338034</c:v>
                </c:pt>
                <c:pt idx="20">
                  <c:v>521.12676056338034</c:v>
                </c:pt>
                <c:pt idx="21">
                  <c:v>521.12676056338034</c:v>
                </c:pt>
                <c:pt idx="22">
                  <c:v>521.12676056338034</c:v>
                </c:pt>
                <c:pt idx="23">
                  <c:v>521.12676056338034</c:v>
                </c:pt>
                <c:pt idx="24">
                  <c:v>521.12676056338034</c:v>
                </c:pt>
                <c:pt idx="25">
                  <c:v>521.12676056338034</c:v>
                </c:pt>
                <c:pt idx="26">
                  <c:v>521.12676056338034</c:v>
                </c:pt>
                <c:pt idx="27">
                  <c:v>521.12676056338034</c:v>
                </c:pt>
                <c:pt idx="28">
                  <c:v>521.12676056338034</c:v>
                </c:pt>
                <c:pt idx="29">
                  <c:v>521.12676056338034</c:v>
                </c:pt>
                <c:pt idx="30">
                  <c:v>528.16901408450713</c:v>
                </c:pt>
                <c:pt idx="31">
                  <c:v>528.16901408450713</c:v>
                </c:pt>
                <c:pt idx="32">
                  <c:v>528.16901408450713</c:v>
                </c:pt>
                <c:pt idx="33">
                  <c:v>528.16901408450713</c:v>
                </c:pt>
                <c:pt idx="34">
                  <c:v>528.16901408450713</c:v>
                </c:pt>
                <c:pt idx="35">
                  <c:v>528.16901408450713</c:v>
                </c:pt>
                <c:pt idx="36">
                  <c:v>528.16901408450713</c:v>
                </c:pt>
                <c:pt idx="37">
                  <c:v>528.16901408450713</c:v>
                </c:pt>
                <c:pt idx="38">
                  <c:v>528.16901408450713</c:v>
                </c:pt>
                <c:pt idx="39">
                  <c:v>528.16901408450713</c:v>
                </c:pt>
                <c:pt idx="40">
                  <c:v>535.21126760563391</c:v>
                </c:pt>
                <c:pt idx="41">
                  <c:v>535.21126760563391</c:v>
                </c:pt>
                <c:pt idx="42">
                  <c:v>535.21126760563391</c:v>
                </c:pt>
                <c:pt idx="43">
                  <c:v>535.21126760563391</c:v>
                </c:pt>
                <c:pt idx="44">
                  <c:v>478.87323943661977</c:v>
                </c:pt>
                <c:pt idx="45">
                  <c:v>485.91549295774649</c:v>
                </c:pt>
                <c:pt idx="46">
                  <c:v>394.36619718309862</c:v>
                </c:pt>
                <c:pt idx="47">
                  <c:v>401.4084507042254</c:v>
                </c:pt>
                <c:pt idx="48">
                  <c:v>401.4084507042254</c:v>
                </c:pt>
                <c:pt idx="49">
                  <c:v>401.4084507042254</c:v>
                </c:pt>
                <c:pt idx="50">
                  <c:v>401.4084507042254</c:v>
                </c:pt>
                <c:pt idx="51">
                  <c:v>401.4084507042254</c:v>
                </c:pt>
                <c:pt idx="52">
                  <c:v>408.45070422535213</c:v>
                </c:pt>
                <c:pt idx="53">
                  <c:v>408.45070422535213</c:v>
                </c:pt>
                <c:pt idx="54">
                  <c:v>408.45070422535213</c:v>
                </c:pt>
                <c:pt idx="55">
                  <c:v>408.45070422535213</c:v>
                </c:pt>
                <c:pt idx="56">
                  <c:v>408.45070422535213</c:v>
                </c:pt>
                <c:pt idx="57">
                  <c:v>408.45070422535213</c:v>
                </c:pt>
                <c:pt idx="58">
                  <c:v>408.45070422535213</c:v>
                </c:pt>
                <c:pt idx="59">
                  <c:v>408.45070422535213</c:v>
                </c:pt>
                <c:pt idx="60">
                  <c:v>415.49295774647891</c:v>
                </c:pt>
                <c:pt idx="61">
                  <c:v>415.49295774647891</c:v>
                </c:pt>
                <c:pt idx="62">
                  <c:v>415.49295774647891</c:v>
                </c:pt>
                <c:pt idx="63">
                  <c:v>415.49295774647891</c:v>
                </c:pt>
                <c:pt idx="64">
                  <c:v>260.56338028169017</c:v>
                </c:pt>
                <c:pt idx="65">
                  <c:v>253.52112676056339</c:v>
                </c:pt>
                <c:pt idx="66">
                  <c:v>253.52112676056339</c:v>
                </c:pt>
                <c:pt idx="67">
                  <c:v>253.52112676056339</c:v>
                </c:pt>
                <c:pt idx="68">
                  <c:v>169.01408450704227</c:v>
                </c:pt>
                <c:pt idx="69">
                  <c:v>169.01408450704227</c:v>
                </c:pt>
                <c:pt idx="70">
                  <c:v>169.01408450704227</c:v>
                </c:pt>
                <c:pt idx="71">
                  <c:v>169.01408450704227</c:v>
                </c:pt>
                <c:pt idx="72">
                  <c:v>169.01408450704227</c:v>
                </c:pt>
                <c:pt idx="73">
                  <c:v>169.01408450704227</c:v>
                </c:pt>
                <c:pt idx="74">
                  <c:v>169.01408450704227</c:v>
                </c:pt>
                <c:pt idx="75">
                  <c:v>169.01408450704227</c:v>
                </c:pt>
                <c:pt idx="76">
                  <c:v>169.01408450704227</c:v>
                </c:pt>
                <c:pt idx="77">
                  <c:v>169.01408450704227</c:v>
                </c:pt>
                <c:pt idx="78">
                  <c:v>176.05633802816902</c:v>
                </c:pt>
                <c:pt idx="79">
                  <c:v>176.05633802816902</c:v>
                </c:pt>
                <c:pt idx="80">
                  <c:v>176.05633802816902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8-4FEB-80C6-4AE48C002AF5}"/>
            </c:ext>
          </c:extLst>
        </c:ser>
        <c:ser>
          <c:idx val="7"/>
          <c:order val="7"/>
          <c:spPr>
            <a:ln cmpd="sng">
              <a:solidFill>
                <a:srgbClr val="D38582"/>
              </a:solidFill>
            </a:ln>
          </c:spPr>
          <c:marker>
            <c:symbol val="none"/>
          </c:marker>
          <c:cat>
            <c:numRef>
              <c:f>'Charging curve'!$A$3:$A$83</c:f>
              <c:numCache>
                <c:formatCode>General</c:formatCode>
                <c:ptCount val="8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</c:numCache>
            </c:numRef>
          </c:cat>
          <c:val>
            <c:numRef>
              <c:f>'Charging curve'!$Y$3:$Y$83</c:f>
              <c:numCache>
                <c:formatCode>General</c:formatCode>
                <c:ptCount val="81"/>
                <c:pt idx="0">
                  <c:v>516.66666666666674</c:v>
                </c:pt>
                <c:pt idx="1">
                  <c:v>516.66666666666674</c:v>
                </c:pt>
                <c:pt idx="2">
                  <c:v>516.66666666666674</c:v>
                </c:pt>
                <c:pt idx="3">
                  <c:v>516.66666666666674</c:v>
                </c:pt>
                <c:pt idx="4">
                  <c:v>516.66666666666674</c:v>
                </c:pt>
                <c:pt idx="5">
                  <c:v>516.66666666666674</c:v>
                </c:pt>
                <c:pt idx="6">
                  <c:v>516.66666666666674</c:v>
                </c:pt>
                <c:pt idx="7">
                  <c:v>516.66666666666674</c:v>
                </c:pt>
                <c:pt idx="8">
                  <c:v>516.66666666666674</c:v>
                </c:pt>
                <c:pt idx="9">
                  <c:v>516.66666666666674</c:v>
                </c:pt>
                <c:pt idx="10">
                  <c:v>516.66666666666674</c:v>
                </c:pt>
                <c:pt idx="11">
                  <c:v>525</c:v>
                </c:pt>
                <c:pt idx="12">
                  <c:v>525</c:v>
                </c:pt>
                <c:pt idx="13">
                  <c:v>525</c:v>
                </c:pt>
                <c:pt idx="14">
                  <c:v>525</c:v>
                </c:pt>
                <c:pt idx="15">
                  <c:v>533.33333333333337</c:v>
                </c:pt>
                <c:pt idx="16">
                  <c:v>533.33333333333337</c:v>
                </c:pt>
                <c:pt idx="17">
                  <c:v>533.33333333333337</c:v>
                </c:pt>
                <c:pt idx="18">
                  <c:v>541.66666666666674</c:v>
                </c:pt>
                <c:pt idx="19">
                  <c:v>541.66666666666674</c:v>
                </c:pt>
                <c:pt idx="20">
                  <c:v>541.66666666666674</c:v>
                </c:pt>
                <c:pt idx="21">
                  <c:v>541.66666666666674</c:v>
                </c:pt>
                <c:pt idx="22">
                  <c:v>541.66666666666674</c:v>
                </c:pt>
                <c:pt idx="23">
                  <c:v>541.66666666666674</c:v>
                </c:pt>
                <c:pt idx="24">
                  <c:v>541.66666666666674</c:v>
                </c:pt>
                <c:pt idx="25">
                  <c:v>541.66666666666674</c:v>
                </c:pt>
                <c:pt idx="26">
                  <c:v>541.66666666666674</c:v>
                </c:pt>
                <c:pt idx="27">
                  <c:v>541.66666666666674</c:v>
                </c:pt>
                <c:pt idx="28">
                  <c:v>541.66666666666674</c:v>
                </c:pt>
                <c:pt idx="29">
                  <c:v>541.66666666666674</c:v>
                </c:pt>
                <c:pt idx="30">
                  <c:v>541.66666666666674</c:v>
                </c:pt>
                <c:pt idx="31">
                  <c:v>541.66666666666674</c:v>
                </c:pt>
                <c:pt idx="32">
                  <c:v>541.66666666666674</c:v>
                </c:pt>
                <c:pt idx="33">
                  <c:v>541.66666666666674</c:v>
                </c:pt>
                <c:pt idx="34">
                  <c:v>541.66666666666674</c:v>
                </c:pt>
                <c:pt idx="35">
                  <c:v>541.66666666666674</c:v>
                </c:pt>
                <c:pt idx="36">
                  <c:v>541.66666666666674</c:v>
                </c:pt>
                <c:pt idx="37">
                  <c:v>550</c:v>
                </c:pt>
                <c:pt idx="38">
                  <c:v>550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558.33333333333337</c:v>
                </c:pt>
                <c:pt idx="51">
                  <c:v>558.33333333333337</c:v>
                </c:pt>
                <c:pt idx="52">
                  <c:v>558.33333333333337</c:v>
                </c:pt>
                <c:pt idx="53">
                  <c:v>558.33333333333337</c:v>
                </c:pt>
                <c:pt idx="54">
                  <c:v>558.33333333333337</c:v>
                </c:pt>
                <c:pt idx="55">
                  <c:v>558.33333333333337</c:v>
                </c:pt>
                <c:pt idx="56">
                  <c:v>566.66666666666674</c:v>
                </c:pt>
                <c:pt idx="57">
                  <c:v>566.66666666666674</c:v>
                </c:pt>
                <c:pt idx="58">
                  <c:v>566.66666666666674</c:v>
                </c:pt>
                <c:pt idx="59">
                  <c:v>566.66666666666674</c:v>
                </c:pt>
                <c:pt idx="60">
                  <c:v>566.66666666666674</c:v>
                </c:pt>
                <c:pt idx="61">
                  <c:v>566.66666666666674</c:v>
                </c:pt>
                <c:pt idx="62">
                  <c:v>575</c:v>
                </c:pt>
                <c:pt idx="63">
                  <c:v>575</c:v>
                </c:pt>
                <c:pt idx="64">
                  <c:v>575</c:v>
                </c:pt>
                <c:pt idx="65">
                  <c:v>575</c:v>
                </c:pt>
                <c:pt idx="66">
                  <c:v>575</c:v>
                </c:pt>
                <c:pt idx="67">
                  <c:v>575</c:v>
                </c:pt>
                <c:pt idx="68">
                  <c:v>500</c:v>
                </c:pt>
                <c:pt idx="69">
                  <c:v>475</c:v>
                </c:pt>
                <c:pt idx="70">
                  <c:v>441.66666666666669</c:v>
                </c:pt>
                <c:pt idx="71">
                  <c:v>416.66666666666669</c:v>
                </c:pt>
                <c:pt idx="72">
                  <c:v>391.66666666666669</c:v>
                </c:pt>
                <c:pt idx="73">
                  <c:v>183.33333333333334</c:v>
                </c:pt>
                <c:pt idx="74">
                  <c:v>183.33333333333334</c:v>
                </c:pt>
                <c:pt idx="75">
                  <c:v>183.33333333333334</c:v>
                </c:pt>
                <c:pt idx="76">
                  <c:v>183.33333333333334</c:v>
                </c:pt>
                <c:pt idx="77">
                  <c:v>183.33333333333334</c:v>
                </c:pt>
                <c:pt idx="78">
                  <c:v>191.66666666666669</c:v>
                </c:pt>
                <c:pt idx="79">
                  <c:v>191.66666666666669</c:v>
                </c:pt>
                <c:pt idx="80">
                  <c:v>191.66666666666669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D8-4FEB-80C6-4AE48C002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159503"/>
        <c:axId val="1715397491"/>
      </c:lineChart>
      <c:catAx>
        <c:axId val="956159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SoC</a:t>
                </a:r>
              </a:p>
            </c:rich>
          </c:tx>
          <c:layout>
            <c:manualLayout>
              <c:xMode val="edge"/>
              <c:yMode val="edge"/>
              <c:x val="0.8735477854186432"/>
              <c:y val="0.885140412904559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715397491"/>
        <c:crosses val="autoZero"/>
        <c:auto val="1"/>
        <c:lblAlgn val="ctr"/>
        <c:lblOffset val="100"/>
        <c:noMultiLvlLbl val="1"/>
      </c:catAx>
      <c:valAx>
        <c:axId val="17153974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km/h</a:t>
                </a:r>
              </a:p>
            </c:rich>
          </c:tx>
          <c:layout>
            <c:manualLayout>
              <c:xMode val="edge"/>
              <c:yMode val="edge"/>
              <c:x val="4.1043682204632073E-2"/>
              <c:y val="3.5182527543907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9561595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cs-CZ" b="1" i="0">
                <a:solidFill>
                  <a:srgbClr val="757575"/>
                </a:solidFill>
                <a:latin typeface="+mn-lt"/>
              </a:rPr>
              <a:t>Range added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Range!$D$3:$D$37</c:f>
              <c:numCache>
                <c:formatCode>General</c:formatCode>
                <c:ptCount val="35"/>
                <c:pt idx="0">
                  <c:v>22.5</c:v>
                </c:pt>
                <c:pt idx="1">
                  <c:v>40.5</c:v>
                </c:pt>
                <c:pt idx="2">
                  <c:v>63.000000000000007</c:v>
                </c:pt>
                <c:pt idx="3">
                  <c:v>85.5</c:v>
                </c:pt>
                <c:pt idx="4">
                  <c:v>103.5</c:v>
                </c:pt>
                <c:pt idx="5">
                  <c:v>121.50000000000001</c:v>
                </c:pt>
                <c:pt idx="6">
                  <c:v>135</c:v>
                </c:pt>
                <c:pt idx="7">
                  <c:v>148.5</c:v>
                </c:pt>
                <c:pt idx="8">
                  <c:v>162</c:v>
                </c:pt>
                <c:pt idx="9">
                  <c:v>175.5</c:v>
                </c:pt>
                <c:pt idx="10">
                  <c:v>184.5</c:v>
                </c:pt>
                <c:pt idx="11">
                  <c:v>198</c:v>
                </c:pt>
                <c:pt idx="12">
                  <c:v>211.5</c:v>
                </c:pt>
                <c:pt idx="13">
                  <c:v>225</c:v>
                </c:pt>
                <c:pt idx="14">
                  <c:v>238.5</c:v>
                </c:pt>
                <c:pt idx="15">
                  <c:v>247.50000000000003</c:v>
                </c:pt>
                <c:pt idx="16">
                  <c:v>261</c:v>
                </c:pt>
                <c:pt idx="17">
                  <c:v>274.5</c:v>
                </c:pt>
                <c:pt idx="18">
                  <c:v>288</c:v>
                </c:pt>
                <c:pt idx="19">
                  <c:v>297</c:v>
                </c:pt>
                <c:pt idx="20">
                  <c:v>306</c:v>
                </c:pt>
                <c:pt idx="21">
                  <c:v>315</c:v>
                </c:pt>
                <c:pt idx="22">
                  <c:v>319.5</c:v>
                </c:pt>
                <c:pt idx="23">
                  <c:v>324</c:v>
                </c:pt>
                <c:pt idx="24">
                  <c:v>328.5</c:v>
                </c:pt>
                <c:pt idx="25">
                  <c:v>333</c:v>
                </c:pt>
                <c:pt idx="26">
                  <c:v>333</c:v>
                </c:pt>
                <c:pt idx="27">
                  <c:v>337.5</c:v>
                </c:pt>
                <c:pt idx="28">
                  <c:v>342</c:v>
                </c:pt>
                <c:pt idx="29">
                  <c:v>342</c:v>
                </c:pt>
                <c:pt idx="30">
                  <c:v>346.5</c:v>
                </c:pt>
                <c:pt idx="31">
                  <c:v>351</c:v>
                </c:pt>
                <c:pt idx="32">
                  <c:v>351</c:v>
                </c:pt>
                <c:pt idx="33">
                  <c:v>355.5</c:v>
                </c:pt>
                <c:pt idx="34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6-4F8C-AC8C-0526AC1C23F1}"/>
            </c:ext>
          </c:extLst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Range!$G$3:$G$39</c:f>
              <c:numCache>
                <c:formatCode>General</c:formatCode>
                <c:ptCount val="37"/>
                <c:pt idx="0">
                  <c:v>16.8</c:v>
                </c:pt>
                <c:pt idx="1">
                  <c:v>56</c:v>
                </c:pt>
                <c:pt idx="2">
                  <c:v>89.600000000000009</c:v>
                </c:pt>
                <c:pt idx="3">
                  <c:v>117.6</c:v>
                </c:pt>
                <c:pt idx="4">
                  <c:v>140</c:v>
                </c:pt>
                <c:pt idx="5">
                  <c:v>168</c:v>
                </c:pt>
                <c:pt idx="6">
                  <c:v>190.4</c:v>
                </c:pt>
                <c:pt idx="7">
                  <c:v>207.2</c:v>
                </c:pt>
                <c:pt idx="8">
                  <c:v>224</c:v>
                </c:pt>
                <c:pt idx="9">
                  <c:v>246.4</c:v>
                </c:pt>
                <c:pt idx="10">
                  <c:v>263.2</c:v>
                </c:pt>
                <c:pt idx="11">
                  <c:v>274.39999999999998</c:v>
                </c:pt>
                <c:pt idx="12">
                  <c:v>291.2</c:v>
                </c:pt>
                <c:pt idx="13">
                  <c:v>302.40000000000003</c:v>
                </c:pt>
                <c:pt idx="14">
                  <c:v>319.2</c:v>
                </c:pt>
                <c:pt idx="15">
                  <c:v>330.4</c:v>
                </c:pt>
                <c:pt idx="16">
                  <c:v>341.59999999999997</c:v>
                </c:pt>
                <c:pt idx="17">
                  <c:v>352.8</c:v>
                </c:pt>
                <c:pt idx="18">
                  <c:v>364</c:v>
                </c:pt>
                <c:pt idx="19">
                  <c:v>369.6</c:v>
                </c:pt>
                <c:pt idx="20">
                  <c:v>380.8</c:v>
                </c:pt>
                <c:pt idx="21">
                  <c:v>386.4</c:v>
                </c:pt>
                <c:pt idx="22">
                  <c:v>397.59999999999997</c:v>
                </c:pt>
                <c:pt idx="23">
                  <c:v>403.2</c:v>
                </c:pt>
                <c:pt idx="24">
                  <c:v>408.8</c:v>
                </c:pt>
                <c:pt idx="25">
                  <c:v>414.4</c:v>
                </c:pt>
                <c:pt idx="26">
                  <c:v>420</c:v>
                </c:pt>
                <c:pt idx="27">
                  <c:v>431.2</c:v>
                </c:pt>
                <c:pt idx="28">
                  <c:v>431.2</c:v>
                </c:pt>
                <c:pt idx="29">
                  <c:v>436.8</c:v>
                </c:pt>
                <c:pt idx="30">
                  <c:v>442.40000000000003</c:v>
                </c:pt>
                <c:pt idx="31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6-4F8C-AC8C-0526AC1C23F1}"/>
            </c:ext>
          </c:extLst>
        </c:ser>
        <c:ser>
          <c:idx val="2"/>
          <c:order val="2"/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val>
            <c:numRef>
              <c:f>Range!$J$3:$J$39</c:f>
              <c:numCache>
                <c:formatCode>General</c:formatCode>
                <c:ptCount val="37"/>
                <c:pt idx="0">
                  <c:v>5.05</c:v>
                </c:pt>
                <c:pt idx="1">
                  <c:v>15.149999999999999</c:v>
                </c:pt>
                <c:pt idx="2">
                  <c:v>25.25</c:v>
                </c:pt>
                <c:pt idx="3">
                  <c:v>35.35</c:v>
                </c:pt>
                <c:pt idx="4">
                  <c:v>45.449999999999996</c:v>
                </c:pt>
                <c:pt idx="5">
                  <c:v>55.55</c:v>
                </c:pt>
                <c:pt idx="6">
                  <c:v>65.650000000000006</c:v>
                </c:pt>
                <c:pt idx="7">
                  <c:v>75.75</c:v>
                </c:pt>
                <c:pt idx="8">
                  <c:v>90.899999999999991</c:v>
                </c:pt>
                <c:pt idx="9">
                  <c:v>101</c:v>
                </c:pt>
                <c:pt idx="10">
                  <c:v>111.1</c:v>
                </c:pt>
                <c:pt idx="11">
                  <c:v>121.19999999999999</c:v>
                </c:pt>
                <c:pt idx="12">
                  <c:v>126.25</c:v>
                </c:pt>
                <c:pt idx="13">
                  <c:v>136.35000000000002</c:v>
                </c:pt>
                <c:pt idx="14">
                  <c:v>146.44999999999999</c:v>
                </c:pt>
                <c:pt idx="15">
                  <c:v>156.55000000000001</c:v>
                </c:pt>
                <c:pt idx="16">
                  <c:v>166.65</c:v>
                </c:pt>
                <c:pt idx="17">
                  <c:v>176.75</c:v>
                </c:pt>
                <c:pt idx="18">
                  <c:v>186.85</c:v>
                </c:pt>
                <c:pt idx="19">
                  <c:v>196.95000000000002</c:v>
                </c:pt>
                <c:pt idx="20">
                  <c:v>207.04999999999998</c:v>
                </c:pt>
                <c:pt idx="21">
                  <c:v>212.1</c:v>
                </c:pt>
                <c:pt idx="22">
                  <c:v>222.2</c:v>
                </c:pt>
                <c:pt idx="23">
                  <c:v>232.3</c:v>
                </c:pt>
                <c:pt idx="24">
                  <c:v>237.35</c:v>
                </c:pt>
                <c:pt idx="25">
                  <c:v>247.45</c:v>
                </c:pt>
                <c:pt idx="26">
                  <c:v>252.5</c:v>
                </c:pt>
                <c:pt idx="27">
                  <c:v>262.60000000000002</c:v>
                </c:pt>
                <c:pt idx="28">
                  <c:v>267.65000000000003</c:v>
                </c:pt>
                <c:pt idx="29">
                  <c:v>277.75</c:v>
                </c:pt>
                <c:pt idx="30">
                  <c:v>282.8</c:v>
                </c:pt>
                <c:pt idx="31">
                  <c:v>287.84999999999997</c:v>
                </c:pt>
                <c:pt idx="32">
                  <c:v>297.95</c:v>
                </c:pt>
                <c:pt idx="33">
                  <c:v>303</c:v>
                </c:pt>
                <c:pt idx="34">
                  <c:v>308.05</c:v>
                </c:pt>
                <c:pt idx="35">
                  <c:v>313.10000000000002</c:v>
                </c:pt>
                <c:pt idx="36">
                  <c:v>323.2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6-4F8C-AC8C-0526AC1C23F1}"/>
            </c:ext>
          </c:extLst>
        </c:ser>
        <c:ser>
          <c:idx val="3"/>
          <c:order val="3"/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val>
            <c:numRef>
              <c:f>Range!$M$3:$M$39</c:f>
              <c:numCache>
                <c:formatCode>General</c:formatCode>
                <c:ptCount val="37"/>
                <c:pt idx="0">
                  <c:v>7.4</c:v>
                </c:pt>
                <c:pt idx="1">
                  <c:v>18.5</c:v>
                </c:pt>
                <c:pt idx="2">
                  <c:v>29.6</c:v>
                </c:pt>
                <c:pt idx="3">
                  <c:v>40.700000000000003</c:v>
                </c:pt>
                <c:pt idx="4">
                  <c:v>48.1</c:v>
                </c:pt>
                <c:pt idx="5">
                  <c:v>59.2</c:v>
                </c:pt>
                <c:pt idx="6">
                  <c:v>70.3</c:v>
                </c:pt>
                <c:pt idx="7">
                  <c:v>81.400000000000006</c:v>
                </c:pt>
                <c:pt idx="8">
                  <c:v>88.8</c:v>
                </c:pt>
                <c:pt idx="9">
                  <c:v>99.9</c:v>
                </c:pt>
                <c:pt idx="10">
                  <c:v>111</c:v>
                </c:pt>
                <c:pt idx="11">
                  <c:v>122.10000000000001</c:v>
                </c:pt>
                <c:pt idx="12">
                  <c:v>129.5</c:v>
                </c:pt>
                <c:pt idx="13">
                  <c:v>140.6</c:v>
                </c:pt>
                <c:pt idx="14">
                  <c:v>151.69999999999999</c:v>
                </c:pt>
                <c:pt idx="15">
                  <c:v>162.80000000000001</c:v>
                </c:pt>
                <c:pt idx="16">
                  <c:v>170.20000000000002</c:v>
                </c:pt>
                <c:pt idx="17">
                  <c:v>181.29999999999998</c:v>
                </c:pt>
                <c:pt idx="18">
                  <c:v>192.4</c:v>
                </c:pt>
                <c:pt idx="19">
                  <c:v>203.50000000000003</c:v>
                </c:pt>
                <c:pt idx="20">
                  <c:v>210.89999999999998</c:v>
                </c:pt>
                <c:pt idx="21">
                  <c:v>222</c:v>
                </c:pt>
                <c:pt idx="22">
                  <c:v>229.4</c:v>
                </c:pt>
                <c:pt idx="23">
                  <c:v>240.5</c:v>
                </c:pt>
                <c:pt idx="24">
                  <c:v>247.9</c:v>
                </c:pt>
                <c:pt idx="25">
                  <c:v>259</c:v>
                </c:pt>
                <c:pt idx="26">
                  <c:v>266.39999999999998</c:v>
                </c:pt>
                <c:pt idx="27">
                  <c:v>270.09999999999997</c:v>
                </c:pt>
                <c:pt idx="28">
                  <c:v>277.5</c:v>
                </c:pt>
                <c:pt idx="29">
                  <c:v>284.90000000000003</c:v>
                </c:pt>
                <c:pt idx="30">
                  <c:v>288.60000000000002</c:v>
                </c:pt>
                <c:pt idx="31">
                  <c:v>296</c:v>
                </c:pt>
                <c:pt idx="32">
                  <c:v>299.70000000000005</c:v>
                </c:pt>
                <c:pt idx="33">
                  <c:v>303.39999999999998</c:v>
                </c:pt>
                <c:pt idx="34">
                  <c:v>310.8</c:v>
                </c:pt>
                <c:pt idx="35">
                  <c:v>314.5</c:v>
                </c:pt>
                <c:pt idx="36">
                  <c:v>318.2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6-4F8C-AC8C-0526AC1C23F1}"/>
            </c:ext>
          </c:extLst>
        </c:ser>
        <c:ser>
          <c:idx val="4"/>
          <c:order val="4"/>
          <c:spPr>
            <a:ln cmpd="sng">
              <a:solidFill>
                <a:srgbClr val="4BACC6"/>
              </a:solidFill>
            </a:ln>
          </c:spPr>
          <c:marker>
            <c:symbol val="none"/>
          </c:marker>
          <c:val>
            <c:numRef>
              <c:f>Range!$P$3:$P$39</c:f>
              <c:numCache>
                <c:formatCode>0</c:formatCode>
                <c:ptCount val="37"/>
                <c:pt idx="0">
                  <c:v>4.1500000000000004</c:v>
                </c:pt>
                <c:pt idx="1">
                  <c:v>12.45</c:v>
                </c:pt>
                <c:pt idx="2">
                  <c:v>20.75</c:v>
                </c:pt>
                <c:pt idx="3">
                  <c:v>29.050000000000004</c:v>
                </c:pt>
                <c:pt idx="4">
                  <c:v>37.35</c:v>
                </c:pt>
                <c:pt idx="5">
                  <c:v>45.65</c:v>
                </c:pt>
                <c:pt idx="6">
                  <c:v>53.95</c:v>
                </c:pt>
                <c:pt idx="7">
                  <c:v>62.25</c:v>
                </c:pt>
                <c:pt idx="8">
                  <c:v>70.550000000000011</c:v>
                </c:pt>
                <c:pt idx="9">
                  <c:v>78.849999999999994</c:v>
                </c:pt>
                <c:pt idx="10">
                  <c:v>87.149999999999991</c:v>
                </c:pt>
                <c:pt idx="11">
                  <c:v>99.6</c:v>
                </c:pt>
                <c:pt idx="12">
                  <c:v>107.9</c:v>
                </c:pt>
                <c:pt idx="13">
                  <c:v>116.20000000000002</c:v>
                </c:pt>
                <c:pt idx="14">
                  <c:v>124.5</c:v>
                </c:pt>
                <c:pt idx="15">
                  <c:v>132.80000000000001</c:v>
                </c:pt>
                <c:pt idx="16">
                  <c:v>141.10000000000002</c:v>
                </c:pt>
                <c:pt idx="17">
                  <c:v>149.4</c:v>
                </c:pt>
                <c:pt idx="18">
                  <c:v>157.69999999999999</c:v>
                </c:pt>
                <c:pt idx="19">
                  <c:v>166</c:v>
                </c:pt>
                <c:pt idx="20">
                  <c:v>170.14999999999998</c:v>
                </c:pt>
                <c:pt idx="21">
                  <c:v>178.45</c:v>
                </c:pt>
                <c:pt idx="22">
                  <c:v>186.75</c:v>
                </c:pt>
                <c:pt idx="23">
                  <c:v>195.04999999999998</c:v>
                </c:pt>
                <c:pt idx="24">
                  <c:v>203.35</c:v>
                </c:pt>
                <c:pt idx="25">
                  <c:v>211.65</c:v>
                </c:pt>
                <c:pt idx="26">
                  <c:v>215.8</c:v>
                </c:pt>
                <c:pt idx="27">
                  <c:v>224.10000000000002</c:v>
                </c:pt>
                <c:pt idx="28">
                  <c:v>232.40000000000003</c:v>
                </c:pt>
                <c:pt idx="29">
                  <c:v>240.7</c:v>
                </c:pt>
                <c:pt idx="30">
                  <c:v>244.85</c:v>
                </c:pt>
                <c:pt idx="31">
                  <c:v>253.15</c:v>
                </c:pt>
                <c:pt idx="32">
                  <c:v>257.3</c:v>
                </c:pt>
                <c:pt idx="33">
                  <c:v>265.60000000000002</c:v>
                </c:pt>
                <c:pt idx="34">
                  <c:v>269.75</c:v>
                </c:pt>
                <c:pt idx="35">
                  <c:v>278.05</c:v>
                </c:pt>
                <c:pt idx="36">
                  <c:v>282.20000000000005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26-4F8C-AC8C-0526AC1C23F1}"/>
            </c:ext>
          </c:extLst>
        </c:ser>
        <c:ser>
          <c:idx val="5"/>
          <c:order val="5"/>
          <c:spPr>
            <a:ln cmpd="sng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Range!$S$3:$S$39</c:f>
              <c:numCache>
                <c:formatCode>0</c:formatCode>
                <c:ptCount val="37"/>
                <c:pt idx="0">
                  <c:v>8.34</c:v>
                </c:pt>
                <c:pt idx="1">
                  <c:v>16.68</c:v>
                </c:pt>
                <c:pt idx="2">
                  <c:v>25.02</c:v>
                </c:pt>
                <c:pt idx="3">
                  <c:v>29.19</c:v>
                </c:pt>
                <c:pt idx="4">
                  <c:v>37.53</c:v>
                </c:pt>
                <c:pt idx="5">
                  <c:v>45.87</c:v>
                </c:pt>
                <c:pt idx="6">
                  <c:v>50.04</c:v>
                </c:pt>
                <c:pt idx="7">
                  <c:v>58.38</c:v>
                </c:pt>
                <c:pt idx="8">
                  <c:v>66.72</c:v>
                </c:pt>
                <c:pt idx="9">
                  <c:v>70.89</c:v>
                </c:pt>
                <c:pt idx="10">
                  <c:v>79.23</c:v>
                </c:pt>
                <c:pt idx="11">
                  <c:v>87.57</c:v>
                </c:pt>
                <c:pt idx="12">
                  <c:v>91.74</c:v>
                </c:pt>
                <c:pt idx="13">
                  <c:v>100.08</c:v>
                </c:pt>
                <c:pt idx="14">
                  <c:v>108.42</c:v>
                </c:pt>
                <c:pt idx="15">
                  <c:v>112.59</c:v>
                </c:pt>
                <c:pt idx="16">
                  <c:v>120.92999999999999</c:v>
                </c:pt>
                <c:pt idx="17">
                  <c:v>129.27000000000001</c:v>
                </c:pt>
                <c:pt idx="18">
                  <c:v>137.61000000000001</c:v>
                </c:pt>
                <c:pt idx="19">
                  <c:v>141.78</c:v>
                </c:pt>
                <c:pt idx="20">
                  <c:v>150.12</c:v>
                </c:pt>
                <c:pt idx="21">
                  <c:v>154.29</c:v>
                </c:pt>
                <c:pt idx="22">
                  <c:v>162.63</c:v>
                </c:pt>
                <c:pt idx="23">
                  <c:v>166.8</c:v>
                </c:pt>
                <c:pt idx="24">
                  <c:v>175.14</c:v>
                </c:pt>
                <c:pt idx="25">
                  <c:v>183.48</c:v>
                </c:pt>
                <c:pt idx="26">
                  <c:v>187.65</c:v>
                </c:pt>
                <c:pt idx="27">
                  <c:v>195.98999999999998</c:v>
                </c:pt>
                <c:pt idx="28">
                  <c:v>204.32999999999998</c:v>
                </c:pt>
                <c:pt idx="29">
                  <c:v>212.67000000000002</c:v>
                </c:pt>
                <c:pt idx="30">
                  <c:v>216.84</c:v>
                </c:pt>
                <c:pt idx="31">
                  <c:v>225.18</c:v>
                </c:pt>
                <c:pt idx="32">
                  <c:v>229.35000000000002</c:v>
                </c:pt>
                <c:pt idx="33">
                  <c:v>237.68999999999997</c:v>
                </c:pt>
                <c:pt idx="34">
                  <c:v>241.85999999999999</c:v>
                </c:pt>
                <c:pt idx="35">
                  <c:v>246.03</c:v>
                </c:pt>
                <c:pt idx="36">
                  <c:v>254.37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6-4F8C-AC8C-0526AC1C23F1}"/>
            </c:ext>
          </c:extLst>
        </c:ser>
        <c:ser>
          <c:idx val="6"/>
          <c:order val="6"/>
          <c:spPr>
            <a:ln cmpd="sng">
              <a:solidFill>
                <a:srgbClr val="84A7D1"/>
              </a:solidFill>
            </a:ln>
          </c:spPr>
          <c:marker>
            <c:symbol val="none"/>
          </c:marker>
          <c:val>
            <c:numRef>
              <c:f>Range!$V$3:$V$39</c:f>
              <c:numCache>
                <c:formatCode>0</c:formatCode>
                <c:ptCount val="37"/>
                <c:pt idx="0">
                  <c:v>9.0400000000000009</c:v>
                </c:pt>
                <c:pt idx="1">
                  <c:v>13.559999999999999</c:v>
                </c:pt>
                <c:pt idx="2">
                  <c:v>22.6</c:v>
                </c:pt>
                <c:pt idx="3">
                  <c:v>31.640000000000004</c:v>
                </c:pt>
                <c:pt idx="4">
                  <c:v>40.68</c:v>
                </c:pt>
                <c:pt idx="5">
                  <c:v>45.2</c:v>
                </c:pt>
                <c:pt idx="6">
                  <c:v>54.239999999999995</c:v>
                </c:pt>
                <c:pt idx="7">
                  <c:v>63.280000000000008</c:v>
                </c:pt>
                <c:pt idx="8">
                  <c:v>72.320000000000007</c:v>
                </c:pt>
                <c:pt idx="9">
                  <c:v>76.84</c:v>
                </c:pt>
                <c:pt idx="10">
                  <c:v>85.88</c:v>
                </c:pt>
                <c:pt idx="11">
                  <c:v>94.92</c:v>
                </c:pt>
                <c:pt idx="12">
                  <c:v>103.96000000000001</c:v>
                </c:pt>
                <c:pt idx="13">
                  <c:v>108.47999999999999</c:v>
                </c:pt>
                <c:pt idx="14">
                  <c:v>117.52000000000001</c:v>
                </c:pt>
                <c:pt idx="15">
                  <c:v>126.56000000000002</c:v>
                </c:pt>
                <c:pt idx="16">
                  <c:v>135.6</c:v>
                </c:pt>
                <c:pt idx="17">
                  <c:v>140.12</c:v>
                </c:pt>
                <c:pt idx="18">
                  <c:v>149.16</c:v>
                </c:pt>
                <c:pt idx="19">
                  <c:v>158.19999999999999</c:v>
                </c:pt>
                <c:pt idx="20">
                  <c:v>167.24</c:v>
                </c:pt>
                <c:pt idx="21">
                  <c:v>176.28</c:v>
                </c:pt>
                <c:pt idx="22">
                  <c:v>180.8</c:v>
                </c:pt>
                <c:pt idx="23">
                  <c:v>189.84</c:v>
                </c:pt>
                <c:pt idx="24">
                  <c:v>198.88</c:v>
                </c:pt>
                <c:pt idx="25">
                  <c:v>203.4</c:v>
                </c:pt>
                <c:pt idx="26">
                  <c:v>212.44</c:v>
                </c:pt>
                <c:pt idx="27">
                  <c:v>216.95999999999998</c:v>
                </c:pt>
                <c:pt idx="28">
                  <c:v>221.48</c:v>
                </c:pt>
                <c:pt idx="29">
                  <c:v>230.52</c:v>
                </c:pt>
                <c:pt idx="30">
                  <c:v>235.04000000000002</c:v>
                </c:pt>
                <c:pt idx="31">
                  <c:v>239.56</c:v>
                </c:pt>
                <c:pt idx="32">
                  <c:v>248.60000000000002</c:v>
                </c:pt>
                <c:pt idx="33">
                  <c:v>253.12000000000003</c:v>
                </c:pt>
                <c:pt idx="34">
                  <c:v>257.64</c:v>
                </c:pt>
                <c:pt idx="35">
                  <c:v>262.15999999999997</c:v>
                </c:pt>
                <c:pt idx="36">
                  <c:v>271.2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26-4F8C-AC8C-0526AC1C23F1}"/>
            </c:ext>
          </c:extLst>
        </c:ser>
        <c:ser>
          <c:idx val="7"/>
          <c:order val="7"/>
          <c:spPr>
            <a:ln cmpd="sng">
              <a:solidFill>
                <a:srgbClr val="D38582"/>
              </a:solidFill>
            </a:ln>
          </c:spPr>
          <c:marker>
            <c:symbol val="none"/>
          </c:marker>
          <c:val>
            <c:numRef>
              <c:f>Range!$Y$3:$Y$29</c:f>
              <c:numCache>
                <c:formatCode>0</c:formatCode>
                <c:ptCount val="27"/>
                <c:pt idx="0">
                  <c:v>6.9899999999999993</c:v>
                </c:pt>
                <c:pt idx="1">
                  <c:v>13.979999999999999</c:v>
                </c:pt>
                <c:pt idx="2">
                  <c:v>18.64</c:v>
                </c:pt>
                <c:pt idx="3">
                  <c:v>25.63</c:v>
                </c:pt>
                <c:pt idx="4">
                  <c:v>34.949999999999996</c:v>
                </c:pt>
                <c:pt idx="5">
                  <c:v>41.94</c:v>
                </c:pt>
                <c:pt idx="6">
                  <c:v>51.26</c:v>
                </c:pt>
                <c:pt idx="7">
                  <c:v>58.25</c:v>
                </c:pt>
                <c:pt idx="8">
                  <c:v>67.569999999999993</c:v>
                </c:pt>
                <c:pt idx="9">
                  <c:v>74.56</c:v>
                </c:pt>
                <c:pt idx="10">
                  <c:v>83.88</c:v>
                </c:pt>
                <c:pt idx="11">
                  <c:v>93.2</c:v>
                </c:pt>
                <c:pt idx="12">
                  <c:v>102.52</c:v>
                </c:pt>
                <c:pt idx="13">
                  <c:v>111.83999999999999</c:v>
                </c:pt>
                <c:pt idx="14">
                  <c:v>121.16000000000001</c:v>
                </c:pt>
                <c:pt idx="15">
                  <c:v>130.48000000000002</c:v>
                </c:pt>
                <c:pt idx="16">
                  <c:v>137.47</c:v>
                </c:pt>
                <c:pt idx="17">
                  <c:v>146.79</c:v>
                </c:pt>
                <c:pt idx="18">
                  <c:v>156.11000000000001</c:v>
                </c:pt>
                <c:pt idx="19">
                  <c:v>163.1</c:v>
                </c:pt>
                <c:pt idx="20">
                  <c:v>170.09</c:v>
                </c:pt>
                <c:pt idx="21">
                  <c:v>172.42</c:v>
                </c:pt>
                <c:pt idx="22">
                  <c:v>174.75</c:v>
                </c:pt>
                <c:pt idx="23">
                  <c:v>179.41</c:v>
                </c:pt>
                <c:pt idx="24">
                  <c:v>181.74</c:v>
                </c:pt>
                <c:pt idx="25">
                  <c:v>184.07000000000002</c:v>
                </c:pt>
                <c:pt idx="26">
                  <c:v>186.4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26-4F8C-AC8C-0526AC1C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137718"/>
        <c:axId val="844133068"/>
      </c:lineChart>
      <c:catAx>
        <c:axId val="20271377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minutes</a:t>
                </a:r>
              </a:p>
            </c:rich>
          </c:tx>
          <c:layout>
            <c:manualLayout>
              <c:xMode val="edge"/>
              <c:yMode val="edge"/>
              <c:x val="0.86571228786638066"/>
              <c:y val="0.893165154037523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844133068"/>
        <c:crosses val="autoZero"/>
        <c:auto val="1"/>
        <c:lblAlgn val="ctr"/>
        <c:lblOffset val="100"/>
        <c:noMultiLvlLbl val="1"/>
      </c:catAx>
      <c:valAx>
        <c:axId val="844133068"/>
        <c:scaling>
          <c:orientation val="minMax"/>
          <c:max val="4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1" i="0">
                    <a:solidFill>
                      <a:srgbClr val="000000"/>
                    </a:solidFill>
                    <a:latin typeface="+mn-lt"/>
                  </a:rPr>
                  <a:t>km</a:t>
                </a:r>
              </a:p>
            </c:rich>
          </c:tx>
          <c:layout>
            <c:manualLayout>
              <c:xMode val="edge"/>
              <c:yMode val="edge"/>
              <c:x val="4.5107794361525733E-2"/>
              <c:y val="3.850094687531149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202713771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1</xdr:row>
      <xdr:rowOff>314325</xdr:rowOff>
    </xdr:from>
    <xdr:ext cx="10344150" cy="5895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104775</xdr:colOff>
      <xdr:row>20</xdr:row>
      <xdr:rowOff>95250</xdr:rowOff>
    </xdr:from>
    <xdr:ext cx="10344150" cy="56197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1</xdr:row>
      <xdr:rowOff>314325</xdr:rowOff>
    </xdr:from>
    <xdr:ext cx="10987368" cy="589597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F4A30BC-EDB0-4742-B88B-1B4A17DF5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104774</xdr:colOff>
      <xdr:row>20</xdr:row>
      <xdr:rowOff>95250</xdr:rowOff>
    </xdr:from>
    <xdr:ext cx="10944225" cy="5619750"/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927B0E4-986F-4CC0-974D-AE69D6A52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161925</xdr:colOff>
      <xdr:row>37</xdr:row>
      <xdr:rowOff>323850</xdr:rowOff>
    </xdr:from>
    <xdr:ext cx="10920693" cy="5619750"/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A71A4CF-0B06-4309-AD5A-D2E998C0E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95250</xdr:colOff>
      <xdr:row>1</xdr:row>
      <xdr:rowOff>314325</xdr:rowOff>
    </xdr:from>
    <xdr:ext cx="10344150" cy="5895975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25</xdr:col>
      <xdr:colOff>104775</xdr:colOff>
      <xdr:row>20</xdr:row>
      <xdr:rowOff>95250</xdr:rowOff>
    </xdr:from>
    <xdr:ext cx="10344150" cy="5619750"/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25</xdr:col>
      <xdr:colOff>161925</xdr:colOff>
      <xdr:row>37</xdr:row>
      <xdr:rowOff>323850</xdr:rowOff>
    </xdr:from>
    <xdr:ext cx="10315575" cy="5619750"/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142875</xdr:colOff>
      <xdr:row>22</xdr:row>
      <xdr:rowOff>161925</xdr:rowOff>
    </xdr:from>
    <xdr:ext cx="10029825" cy="5467350"/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25</xdr:col>
      <xdr:colOff>200025</xdr:colOff>
      <xdr:row>1</xdr:row>
      <xdr:rowOff>38100</xdr:rowOff>
    </xdr:from>
    <xdr:ext cx="10029825" cy="5381625"/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6" zoomScale="85" zoomScaleNormal="85" workbookViewId="0"/>
  </sheetViews>
  <sheetFormatPr defaultColWidth="12.625" defaultRowHeight="15" customHeight="1" x14ac:dyDescent="0.2"/>
  <cols>
    <col min="1" max="1" width="4.75" customWidth="1"/>
    <col min="2" max="2" width="5" customWidth="1"/>
    <col min="3" max="3" width="3.25" customWidth="1"/>
    <col min="4" max="4" width="5.875" customWidth="1"/>
    <col min="5" max="5" width="5" customWidth="1"/>
    <col min="6" max="6" width="3.25" customWidth="1"/>
    <col min="7" max="7" width="5.875" customWidth="1"/>
    <col min="8" max="26" width="7.625" customWidth="1"/>
  </cols>
  <sheetData>
    <row r="1" spans="1:26" ht="156.75" customHeight="1" x14ac:dyDescent="0.4">
      <c r="A1" s="1"/>
      <c r="B1" s="38" t="s">
        <v>0</v>
      </c>
      <c r="C1" s="39"/>
      <c r="D1" s="39"/>
      <c r="E1" s="38" t="s">
        <v>1</v>
      </c>
      <c r="F1" s="39"/>
      <c r="G1" s="3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 x14ac:dyDescent="0.4">
      <c r="A2" s="1" t="s">
        <v>2</v>
      </c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 x14ac:dyDescent="0.4">
      <c r="A3" s="1">
        <v>10</v>
      </c>
      <c r="B3" s="1">
        <v>139</v>
      </c>
      <c r="C3" s="1">
        <f t="shared" ref="C3:C93" si="0">B3/95</f>
        <v>1.4631578947368422</v>
      </c>
      <c r="D3" s="1">
        <f t="shared" ref="D3:D93" si="1">B3/0.225</f>
        <v>617.77777777777771</v>
      </c>
      <c r="E3" s="1">
        <v>125</v>
      </c>
      <c r="F3" s="1">
        <f t="shared" ref="F3:F93" si="2">E3/71</f>
        <v>1.7605633802816902</v>
      </c>
      <c r="G3" s="1">
        <f t="shared" ref="G3:G93" si="3">E3/0.225</f>
        <v>555.55555555555554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x14ac:dyDescent="0.4">
      <c r="A4" s="1">
        <v>11</v>
      </c>
      <c r="B4" s="1">
        <v>140</v>
      </c>
      <c r="C4" s="1">
        <f t="shared" si="0"/>
        <v>1.4736842105263157</v>
      </c>
      <c r="D4" s="1">
        <f t="shared" si="1"/>
        <v>622.22222222222217</v>
      </c>
      <c r="E4" s="1">
        <v>125</v>
      </c>
      <c r="F4" s="1">
        <f t="shared" si="2"/>
        <v>1.7605633802816902</v>
      </c>
      <c r="G4" s="1">
        <f t="shared" si="3"/>
        <v>555.55555555555554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4">
      <c r="A5" s="1">
        <v>12</v>
      </c>
      <c r="B5" s="1">
        <v>140</v>
      </c>
      <c r="C5" s="1">
        <f t="shared" si="0"/>
        <v>1.4736842105263157</v>
      </c>
      <c r="D5" s="1">
        <f t="shared" si="1"/>
        <v>622.22222222222217</v>
      </c>
      <c r="E5" s="1">
        <v>125</v>
      </c>
      <c r="F5" s="1">
        <f t="shared" si="2"/>
        <v>1.7605633802816902</v>
      </c>
      <c r="G5" s="1">
        <f t="shared" si="3"/>
        <v>555.55555555555554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4">
      <c r="A6" s="1">
        <v>13</v>
      </c>
      <c r="B6" s="1">
        <v>140</v>
      </c>
      <c r="C6" s="1">
        <f t="shared" si="0"/>
        <v>1.4736842105263157</v>
      </c>
      <c r="D6" s="1">
        <f t="shared" si="1"/>
        <v>622.22222222222217</v>
      </c>
      <c r="E6" s="1">
        <v>125</v>
      </c>
      <c r="F6" s="1">
        <f t="shared" si="2"/>
        <v>1.7605633802816902</v>
      </c>
      <c r="G6" s="1">
        <f t="shared" si="3"/>
        <v>555.55555555555554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customHeight="1" x14ac:dyDescent="0.4">
      <c r="A7" s="1">
        <v>14</v>
      </c>
      <c r="B7" s="1">
        <v>140</v>
      </c>
      <c r="C7" s="1">
        <f t="shared" si="0"/>
        <v>1.4736842105263157</v>
      </c>
      <c r="D7" s="1">
        <f t="shared" si="1"/>
        <v>622.22222222222217</v>
      </c>
      <c r="E7" s="1">
        <v>126</v>
      </c>
      <c r="F7" s="1">
        <f t="shared" si="2"/>
        <v>1.7746478873239437</v>
      </c>
      <c r="G7" s="1">
        <f t="shared" si="3"/>
        <v>560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customHeight="1" x14ac:dyDescent="0.4">
      <c r="A8" s="1">
        <v>15</v>
      </c>
      <c r="B8" s="1">
        <v>140</v>
      </c>
      <c r="C8" s="1">
        <f t="shared" si="0"/>
        <v>1.4736842105263157</v>
      </c>
      <c r="D8" s="1">
        <f t="shared" si="1"/>
        <v>622.22222222222217</v>
      </c>
      <c r="E8" s="1">
        <v>125</v>
      </c>
      <c r="F8" s="1">
        <f t="shared" si="2"/>
        <v>1.7605633802816902</v>
      </c>
      <c r="G8" s="1">
        <f t="shared" si="3"/>
        <v>555.55555555555554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6.25" customHeight="1" x14ac:dyDescent="0.4">
      <c r="A9" s="1">
        <v>16</v>
      </c>
      <c r="B9" s="1">
        <v>140</v>
      </c>
      <c r="C9" s="1">
        <f t="shared" si="0"/>
        <v>1.4736842105263157</v>
      </c>
      <c r="D9" s="1">
        <f t="shared" si="1"/>
        <v>622.22222222222217</v>
      </c>
      <c r="E9" s="1">
        <v>126</v>
      </c>
      <c r="F9" s="1">
        <f t="shared" si="2"/>
        <v>1.7746478873239437</v>
      </c>
      <c r="G9" s="1">
        <f t="shared" si="3"/>
        <v>560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 x14ac:dyDescent="0.4">
      <c r="A10" s="1">
        <v>17</v>
      </c>
      <c r="B10" s="1">
        <v>140</v>
      </c>
      <c r="C10" s="1">
        <f t="shared" si="0"/>
        <v>1.4736842105263157</v>
      </c>
      <c r="D10" s="1">
        <f t="shared" si="1"/>
        <v>622.22222222222217</v>
      </c>
      <c r="E10" s="1">
        <v>124</v>
      </c>
      <c r="F10" s="1">
        <f t="shared" si="2"/>
        <v>1.7464788732394365</v>
      </c>
      <c r="G10" s="1">
        <f t="shared" si="3"/>
        <v>551.11111111111109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6.25" customHeight="1" x14ac:dyDescent="0.4">
      <c r="A11" s="1">
        <v>18</v>
      </c>
      <c r="B11" s="1">
        <v>141</v>
      </c>
      <c r="C11" s="1">
        <f t="shared" si="0"/>
        <v>1.4842105263157894</v>
      </c>
      <c r="D11" s="1">
        <f t="shared" si="1"/>
        <v>626.66666666666663</v>
      </c>
      <c r="E11" s="1">
        <v>125</v>
      </c>
      <c r="F11" s="1">
        <f t="shared" si="2"/>
        <v>1.7605633802816902</v>
      </c>
      <c r="G11" s="1">
        <f t="shared" si="3"/>
        <v>555.55555555555554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 x14ac:dyDescent="0.4">
      <c r="A12" s="1">
        <v>19</v>
      </c>
      <c r="B12" s="1">
        <v>141</v>
      </c>
      <c r="C12" s="1">
        <f t="shared" si="0"/>
        <v>1.4842105263157894</v>
      </c>
      <c r="D12" s="1">
        <f t="shared" si="1"/>
        <v>626.66666666666663</v>
      </c>
      <c r="E12" s="1">
        <v>125</v>
      </c>
      <c r="F12" s="1">
        <f t="shared" si="2"/>
        <v>1.7605633802816902</v>
      </c>
      <c r="G12" s="1">
        <f t="shared" si="3"/>
        <v>555.55555555555554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.25" customHeight="1" x14ac:dyDescent="0.4">
      <c r="A13" s="1">
        <v>20</v>
      </c>
      <c r="B13" s="1">
        <v>141</v>
      </c>
      <c r="C13" s="1">
        <f t="shared" si="0"/>
        <v>1.4842105263157894</v>
      </c>
      <c r="D13" s="1">
        <f t="shared" si="1"/>
        <v>626.66666666666663</v>
      </c>
      <c r="E13" s="1">
        <v>125</v>
      </c>
      <c r="F13" s="1">
        <f t="shared" si="2"/>
        <v>1.7605633802816902</v>
      </c>
      <c r="G13" s="1">
        <f t="shared" si="3"/>
        <v>555.55555555555554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6.25" customHeight="1" x14ac:dyDescent="0.4">
      <c r="A14" s="1">
        <v>21</v>
      </c>
      <c r="B14" s="1">
        <v>141</v>
      </c>
      <c r="C14" s="1">
        <f t="shared" si="0"/>
        <v>1.4842105263157894</v>
      </c>
      <c r="D14" s="1">
        <f t="shared" si="1"/>
        <v>626.66666666666663</v>
      </c>
      <c r="E14" s="1">
        <v>124</v>
      </c>
      <c r="F14" s="1">
        <f t="shared" si="2"/>
        <v>1.7464788732394365</v>
      </c>
      <c r="G14" s="1">
        <f t="shared" si="3"/>
        <v>551.11111111111109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6.25" customHeight="1" x14ac:dyDescent="0.4">
      <c r="A15" s="1">
        <v>22</v>
      </c>
      <c r="B15" s="1">
        <v>141</v>
      </c>
      <c r="C15" s="1">
        <f t="shared" si="0"/>
        <v>1.4842105263157894</v>
      </c>
      <c r="D15" s="1">
        <f t="shared" si="1"/>
        <v>626.66666666666663</v>
      </c>
      <c r="E15" s="1">
        <v>124</v>
      </c>
      <c r="F15" s="1">
        <f t="shared" si="2"/>
        <v>1.7464788732394365</v>
      </c>
      <c r="G15" s="1">
        <f t="shared" si="3"/>
        <v>551.11111111111109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6.25" customHeight="1" x14ac:dyDescent="0.4">
      <c r="A16" s="1">
        <v>23</v>
      </c>
      <c r="B16" s="1">
        <v>141</v>
      </c>
      <c r="C16" s="1">
        <f t="shared" si="0"/>
        <v>1.4842105263157894</v>
      </c>
      <c r="D16" s="1">
        <f t="shared" si="1"/>
        <v>626.66666666666663</v>
      </c>
      <c r="E16" s="1">
        <v>124</v>
      </c>
      <c r="F16" s="1">
        <f t="shared" si="2"/>
        <v>1.7464788732394365</v>
      </c>
      <c r="G16" s="1">
        <f t="shared" si="3"/>
        <v>551.11111111111109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 x14ac:dyDescent="0.4">
      <c r="A17" s="1">
        <v>24</v>
      </c>
      <c r="B17" s="1">
        <v>141</v>
      </c>
      <c r="C17" s="1">
        <f t="shared" si="0"/>
        <v>1.4842105263157894</v>
      </c>
      <c r="D17" s="1">
        <f t="shared" si="1"/>
        <v>626.66666666666663</v>
      </c>
      <c r="E17" s="1">
        <v>124</v>
      </c>
      <c r="F17" s="1">
        <f t="shared" si="2"/>
        <v>1.7464788732394365</v>
      </c>
      <c r="G17" s="1">
        <f t="shared" si="3"/>
        <v>551.11111111111109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6.25" customHeight="1" x14ac:dyDescent="0.4">
      <c r="A18" s="1">
        <v>25</v>
      </c>
      <c r="B18" s="1">
        <v>141</v>
      </c>
      <c r="C18" s="1">
        <f t="shared" si="0"/>
        <v>1.4842105263157894</v>
      </c>
      <c r="D18" s="1">
        <f t="shared" si="1"/>
        <v>626.66666666666663</v>
      </c>
      <c r="E18" s="1">
        <v>124</v>
      </c>
      <c r="F18" s="1">
        <f t="shared" si="2"/>
        <v>1.7464788732394365</v>
      </c>
      <c r="G18" s="1">
        <f t="shared" si="3"/>
        <v>551.11111111111109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25" customHeight="1" x14ac:dyDescent="0.4">
      <c r="A19" s="1">
        <v>26</v>
      </c>
      <c r="B19" s="1">
        <v>141</v>
      </c>
      <c r="C19" s="1">
        <f t="shared" si="0"/>
        <v>1.4842105263157894</v>
      </c>
      <c r="D19" s="1">
        <f t="shared" si="1"/>
        <v>626.66666666666663</v>
      </c>
      <c r="E19" s="1">
        <v>123</v>
      </c>
      <c r="F19" s="1">
        <f t="shared" si="2"/>
        <v>1.732394366197183</v>
      </c>
      <c r="G19" s="1">
        <f t="shared" si="3"/>
        <v>546.66666666666663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25" customHeight="1" x14ac:dyDescent="0.4">
      <c r="A20" s="1">
        <v>27</v>
      </c>
      <c r="B20" s="1">
        <v>141</v>
      </c>
      <c r="C20" s="1">
        <f t="shared" si="0"/>
        <v>1.4842105263157894</v>
      </c>
      <c r="D20" s="1">
        <f t="shared" si="1"/>
        <v>626.66666666666663</v>
      </c>
      <c r="E20" s="1">
        <v>123</v>
      </c>
      <c r="F20" s="1">
        <f t="shared" si="2"/>
        <v>1.732394366197183</v>
      </c>
      <c r="G20" s="1">
        <f t="shared" si="3"/>
        <v>546.66666666666663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6.25" customHeight="1" x14ac:dyDescent="0.4">
      <c r="A21" s="1">
        <v>28</v>
      </c>
      <c r="B21" s="1">
        <v>140</v>
      </c>
      <c r="C21" s="1">
        <f t="shared" si="0"/>
        <v>1.4736842105263157</v>
      </c>
      <c r="D21" s="1">
        <f t="shared" si="1"/>
        <v>622.22222222222217</v>
      </c>
      <c r="E21" s="1">
        <v>123</v>
      </c>
      <c r="F21" s="1">
        <f t="shared" si="2"/>
        <v>1.732394366197183</v>
      </c>
      <c r="G21" s="1">
        <f t="shared" si="3"/>
        <v>546.66666666666663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customHeight="1" x14ac:dyDescent="0.4">
      <c r="A22" s="1">
        <v>29</v>
      </c>
      <c r="B22" s="1">
        <v>140</v>
      </c>
      <c r="C22" s="1">
        <f t="shared" si="0"/>
        <v>1.4736842105263157</v>
      </c>
      <c r="D22" s="1">
        <f t="shared" si="1"/>
        <v>622.22222222222217</v>
      </c>
      <c r="E22" s="1">
        <v>123</v>
      </c>
      <c r="F22" s="1">
        <f t="shared" si="2"/>
        <v>1.732394366197183</v>
      </c>
      <c r="G22" s="1">
        <f t="shared" si="3"/>
        <v>546.66666666666663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 x14ac:dyDescent="0.4">
      <c r="A23" s="1">
        <v>30</v>
      </c>
      <c r="B23" s="1">
        <v>141</v>
      </c>
      <c r="C23" s="1">
        <f t="shared" si="0"/>
        <v>1.4842105263157894</v>
      </c>
      <c r="D23" s="1">
        <f t="shared" si="1"/>
        <v>626.66666666666663</v>
      </c>
      <c r="E23" s="1">
        <v>122</v>
      </c>
      <c r="F23" s="1">
        <f t="shared" si="2"/>
        <v>1.7183098591549295</v>
      </c>
      <c r="G23" s="1">
        <f t="shared" si="3"/>
        <v>542.22222222222217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customHeight="1" x14ac:dyDescent="0.4">
      <c r="A24" s="1">
        <v>31</v>
      </c>
      <c r="B24" s="1">
        <v>141</v>
      </c>
      <c r="C24" s="1">
        <f t="shared" si="0"/>
        <v>1.4842105263157894</v>
      </c>
      <c r="D24" s="1">
        <f t="shared" si="1"/>
        <v>626.66666666666663</v>
      </c>
      <c r="E24" s="1">
        <v>121</v>
      </c>
      <c r="F24" s="1">
        <f t="shared" si="2"/>
        <v>1.704225352112676</v>
      </c>
      <c r="G24" s="1">
        <f t="shared" si="3"/>
        <v>537.77777777777771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 x14ac:dyDescent="0.4">
      <c r="A25" s="1">
        <v>32</v>
      </c>
      <c r="B25" s="1">
        <v>141</v>
      </c>
      <c r="C25" s="1">
        <f t="shared" si="0"/>
        <v>1.4842105263157894</v>
      </c>
      <c r="D25" s="1">
        <f t="shared" si="1"/>
        <v>626.66666666666663</v>
      </c>
      <c r="E25" s="1">
        <v>121</v>
      </c>
      <c r="F25" s="1">
        <f t="shared" si="2"/>
        <v>1.704225352112676</v>
      </c>
      <c r="G25" s="1">
        <f t="shared" si="3"/>
        <v>537.77777777777771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 x14ac:dyDescent="0.4">
      <c r="A26" s="1">
        <v>33</v>
      </c>
      <c r="B26" s="1">
        <v>142</v>
      </c>
      <c r="C26" s="1">
        <f t="shared" si="0"/>
        <v>1.4947368421052631</v>
      </c>
      <c r="D26" s="1">
        <f t="shared" si="1"/>
        <v>631.11111111111109</v>
      </c>
      <c r="E26" s="1">
        <v>121</v>
      </c>
      <c r="F26" s="1">
        <f t="shared" si="2"/>
        <v>1.704225352112676</v>
      </c>
      <c r="G26" s="1">
        <f t="shared" si="3"/>
        <v>537.77777777777771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6.25" customHeight="1" x14ac:dyDescent="0.4">
      <c r="A27" s="1">
        <v>34</v>
      </c>
      <c r="B27" s="1">
        <v>142</v>
      </c>
      <c r="C27" s="1">
        <f t="shared" si="0"/>
        <v>1.4947368421052631</v>
      </c>
      <c r="D27" s="1">
        <f t="shared" si="1"/>
        <v>631.11111111111109</v>
      </c>
      <c r="E27" s="1">
        <v>120</v>
      </c>
      <c r="F27" s="1">
        <f t="shared" si="2"/>
        <v>1.6901408450704225</v>
      </c>
      <c r="G27" s="1">
        <f t="shared" si="3"/>
        <v>533.33333333333337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 x14ac:dyDescent="0.4">
      <c r="A28" s="1">
        <v>35</v>
      </c>
      <c r="B28" s="1">
        <v>142</v>
      </c>
      <c r="C28" s="1">
        <f t="shared" si="0"/>
        <v>1.4947368421052631</v>
      </c>
      <c r="D28" s="1">
        <f t="shared" si="1"/>
        <v>631.11111111111109</v>
      </c>
      <c r="E28" s="1">
        <v>119</v>
      </c>
      <c r="F28" s="1">
        <f t="shared" si="2"/>
        <v>1.676056338028169</v>
      </c>
      <c r="G28" s="1">
        <f t="shared" si="3"/>
        <v>528.88888888888891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 customHeight="1" x14ac:dyDescent="0.4">
      <c r="A29" s="1">
        <v>36</v>
      </c>
      <c r="B29" s="1">
        <v>142</v>
      </c>
      <c r="C29" s="1">
        <f t="shared" si="0"/>
        <v>1.4947368421052631</v>
      </c>
      <c r="D29" s="1">
        <f t="shared" si="1"/>
        <v>631.11111111111109</v>
      </c>
      <c r="E29" s="1">
        <v>119</v>
      </c>
      <c r="F29" s="1">
        <f t="shared" si="2"/>
        <v>1.676056338028169</v>
      </c>
      <c r="G29" s="1">
        <f t="shared" si="3"/>
        <v>528.88888888888891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 x14ac:dyDescent="0.4">
      <c r="A30" s="1">
        <v>37</v>
      </c>
      <c r="B30" s="1">
        <v>142</v>
      </c>
      <c r="C30" s="1">
        <f t="shared" si="0"/>
        <v>1.4947368421052631</v>
      </c>
      <c r="D30" s="1">
        <f t="shared" si="1"/>
        <v>631.11111111111109</v>
      </c>
      <c r="E30" s="1">
        <v>118</v>
      </c>
      <c r="F30" s="1">
        <f t="shared" si="2"/>
        <v>1.6619718309859155</v>
      </c>
      <c r="G30" s="1">
        <f t="shared" si="3"/>
        <v>524.44444444444446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customHeight="1" x14ac:dyDescent="0.4">
      <c r="A31" s="1">
        <v>38</v>
      </c>
      <c r="B31" s="1">
        <v>142</v>
      </c>
      <c r="C31" s="1">
        <f t="shared" si="0"/>
        <v>1.4947368421052631</v>
      </c>
      <c r="D31" s="1">
        <f t="shared" si="1"/>
        <v>631.11111111111109</v>
      </c>
      <c r="E31" s="1">
        <v>117</v>
      </c>
      <c r="F31" s="1">
        <f t="shared" si="2"/>
        <v>1.647887323943662</v>
      </c>
      <c r="G31" s="1">
        <f t="shared" si="3"/>
        <v>520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4">
      <c r="A32" s="1">
        <v>39</v>
      </c>
      <c r="B32" s="1">
        <v>142</v>
      </c>
      <c r="C32" s="1">
        <f t="shared" si="0"/>
        <v>1.4947368421052631</v>
      </c>
      <c r="D32" s="1">
        <f t="shared" si="1"/>
        <v>631.11111111111109</v>
      </c>
      <c r="E32" s="1">
        <v>116</v>
      </c>
      <c r="F32" s="1">
        <f t="shared" si="2"/>
        <v>1.6338028169014085</v>
      </c>
      <c r="G32" s="1">
        <f t="shared" si="3"/>
        <v>515.55555555555554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6.25" customHeight="1" x14ac:dyDescent="0.4">
      <c r="A33" s="1">
        <v>40</v>
      </c>
      <c r="B33" s="1">
        <v>142</v>
      </c>
      <c r="C33" s="1">
        <f t="shared" si="0"/>
        <v>1.4947368421052631</v>
      </c>
      <c r="D33" s="1">
        <f t="shared" si="1"/>
        <v>631.11111111111109</v>
      </c>
      <c r="E33" s="1">
        <v>116</v>
      </c>
      <c r="F33" s="1">
        <f t="shared" si="2"/>
        <v>1.6338028169014085</v>
      </c>
      <c r="G33" s="1">
        <f t="shared" si="3"/>
        <v>515.55555555555554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customHeight="1" x14ac:dyDescent="0.4">
      <c r="A34" s="1">
        <v>41</v>
      </c>
      <c r="B34" s="1">
        <v>142</v>
      </c>
      <c r="C34" s="1">
        <f t="shared" si="0"/>
        <v>1.4947368421052631</v>
      </c>
      <c r="D34" s="1">
        <f t="shared" si="1"/>
        <v>631.11111111111109</v>
      </c>
      <c r="E34" s="1">
        <v>116</v>
      </c>
      <c r="F34" s="1">
        <f t="shared" si="2"/>
        <v>1.6338028169014085</v>
      </c>
      <c r="G34" s="1">
        <f t="shared" si="3"/>
        <v>515.55555555555554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6.25" customHeight="1" x14ac:dyDescent="0.4">
      <c r="A35" s="1">
        <v>42</v>
      </c>
      <c r="B35" s="1">
        <v>142</v>
      </c>
      <c r="C35" s="1">
        <f t="shared" si="0"/>
        <v>1.4947368421052631</v>
      </c>
      <c r="D35" s="1">
        <f t="shared" si="1"/>
        <v>631.11111111111109</v>
      </c>
      <c r="E35" s="1">
        <v>115</v>
      </c>
      <c r="F35" s="1">
        <f t="shared" si="2"/>
        <v>1.619718309859155</v>
      </c>
      <c r="G35" s="1">
        <f t="shared" si="3"/>
        <v>511.11111111111109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 x14ac:dyDescent="0.4">
      <c r="A36" s="1">
        <v>43</v>
      </c>
      <c r="B36" s="1">
        <v>143</v>
      </c>
      <c r="C36" s="1">
        <f t="shared" si="0"/>
        <v>1.5052631578947369</v>
      </c>
      <c r="D36" s="1">
        <f t="shared" si="1"/>
        <v>635.55555555555554</v>
      </c>
      <c r="E36" s="1">
        <v>114</v>
      </c>
      <c r="F36" s="1">
        <f t="shared" si="2"/>
        <v>1.6056338028169015</v>
      </c>
      <c r="G36" s="1">
        <f t="shared" si="3"/>
        <v>506.66666666666663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6.25" customHeight="1" x14ac:dyDescent="0.4">
      <c r="A37" s="1">
        <v>44</v>
      </c>
      <c r="B37" s="1">
        <v>143</v>
      </c>
      <c r="C37" s="1">
        <f t="shared" si="0"/>
        <v>1.5052631578947369</v>
      </c>
      <c r="D37" s="1">
        <f t="shared" si="1"/>
        <v>635.55555555555554</v>
      </c>
      <c r="E37" s="1">
        <v>114</v>
      </c>
      <c r="F37" s="1">
        <f t="shared" si="2"/>
        <v>1.6056338028169015</v>
      </c>
      <c r="G37" s="1">
        <f t="shared" si="3"/>
        <v>506.66666666666663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 customHeight="1" x14ac:dyDescent="0.4">
      <c r="A38" s="1">
        <v>45</v>
      </c>
      <c r="B38" s="1">
        <v>143</v>
      </c>
      <c r="C38" s="1">
        <f t="shared" si="0"/>
        <v>1.5052631578947369</v>
      </c>
      <c r="D38" s="1">
        <f t="shared" si="1"/>
        <v>635.55555555555554</v>
      </c>
      <c r="E38" s="1">
        <v>113</v>
      </c>
      <c r="F38" s="1">
        <f t="shared" si="2"/>
        <v>1.591549295774648</v>
      </c>
      <c r="G38" s="1">
        <f t="shared" si="3"/>
        <v>502.22222222222223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 customHeight="1" x14ac:dyDescent="0.4">
      <c r="A39" s="1">
        <v>46</v>
      </c>
      <c r="B39" s="1">
        <v>143</v>
      </c>
      <c r="C39" s="1">
        <f t="shared" si="0"/>
        <v>1.5052631578947369</v>
      </c>
      <c r="D39" s="1">
        <f t="shared" si="1"/>
        <v>635.55555555555554</v>
      </c>
      <c r="E39" s="1">
        <v>112</v>
      </c>
      <c r="F39" s="1">
        <f t="shared" si="2"/>
        <v>1.5774647887323943</v>
      </c>
      <c r="G39" s="1">
        <f t="shared" si="3"/>
        <v>497.77777777777777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 customHeight="1" x14ac:dyDescent="0.4">
      <c r="A40" s="1">
        <v>47</v>
      </c>
      <c r="B40" s="1">
        <v>143</v>
      </c>
      <c r="C40" s="1">
        <f t="shared" si="0"/>
        <v>1.5052631578947369</v>
      </c>
      <c r="D40" s="1">
        <f t="shared" si="1"/>
        <v>635.55555555555554</v>
      </c>
      <c r="E40" s="1">
        <v>113</v>
      </c>
      <c r="F40" s="1">
        <f t="shared" si="2"/>
        <v>1.591549295774648</v>
      </c>
      <c r="G40" s="1">
        <f t="shared" si="3"/>
        <v>502.22222222222223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 customHeight="1" x14ac:dyDescent="0.4">
      <c r="A41" s="1">
        <v>48</v>
      </c>
      <c r="B41" s="1">
        <v>143</v>
      </c>
      <c r="C41" s="1">
        <f t="shared" si="0"/>
        <v>1.5052631578947369</v>
      </c>
      <c r="D41" s="1">
        <f t="shared" si="1"/>
        <v>635.55555555555554</v>
      </c>
      <c r="E41" s="1">
        <v>112</v>
      </c>
      <c r="F41" s="1">
        <f t="shared" si="2"/>
        <v>1.5774647887323943</v>
      </c>
      <c r="G41" s="1">
        <f t="shared" si="3"/>
        <v>497.77777777777777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6.25" customHeight="1" x14ac:dyDescent="0.4">
      <c r="A42" s="1">
        <v>49</v>
      </c>
      <c r="B42" s="1">
        <v>143</v>
      </c>
      <c r="C42" s="1">
        <f t="shared" si="0"/>
        <v>1.5052631578947369</v>
      </c>
      <c r="D42" s="1">
        <f t="shared" si="1"/>
        <v>635.55555555555554</v>
      </c>
      <c r="E42" s="1">
        <v>112</v>
      </c>
      <c r="F42" s="1">
        <f t="shared" si="2"/>
        <v>1.5774647887323943</v>
      </c>
      <c r="G42" s="1">
        <f t="shared" si="3"/>
        <v>497.77777777777777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 customHeight="1" x14ac:dyDescent="0.4">
      <c r="A43" s="1">
        <v>50</v>
      </c>
      <c r="B43" s="1">
        <v>143</v>
      </c>
      <c r="C43" s="1">
        <f t="shared" si="0"/>
        <v>1.5052631578947369</v>
      </c>
      <c r="D43" s="1">
        <f t="shared" si="1"/>
        <v>635.55555555555554</v>
      </c>
      <c r="E43" s="1">
        <v>113</v>
      </c>
      <c r="F43" s="1">
        <f t="shared" si="2"/>
        <v>1.591549295774648</v>
      </c>
      <c r="G43" s="1">
        <f t="shared" si="3"/>
        <v>502.22222222222223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 customHeight="1" x14ac:dyDescent="0.4">
      <c r="A44" s="1">
        <v>51</v>
      </c>
      <c r="B44" s="1">
        <v>144</v>
      </c>
      <c r="C44" s="1">
        <f t="shared" si="0"/>
        <v>1.5157894736842106</v>
      </c>
      <c r="D44" s="1">
        <f t="shared" si="1"/>
        <v>640</v>
      </c>
      <c r="E44" s="1">
        <v>113</v>
      </c>
      <c r="F44" s="1">
        <f t="shared" si="2"/>
        <v>1.591549295774648</v>
      </c>
      <c r="G44" s="1">
        <f t="shared" si="3"/>
        <v>502.22222222222223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 customHeight="1" x14ac:dyDescent="0.4">
      <c r="A45" s="1">
        <v>52</v>
      </c>
      <c r="B45" s="1">
        <v>144</v>
      </c>
      <c r="C45" s="1">
        <f t="shared" si="0"/>
        <v>1.5157894736842106</v>
      </c>
      <c r="D45" s="1">
        <f t="shared" si="1"/>
        <v>640</v>
      </c>
      <c r="E45" s="1">
        <v>113</v>
      </c>
      <c r="F45" s="1">
        <f t="shared" si="2"/>
        <v>1.591549295774648</v>
      </c>
      <c r="G45" s="1">
        <f t="shared" si="3"/>
        <v>502.22222222222223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customHeight="1" x14ac:dyDescent="0.4">
      <c r="A46" s="1">
        <v>53</v>
      </c>
      <c r="B46" s="1">
        <v>144</v>
      </c>
      <c r="C46" s="1">
        <f t="shared" si="0"/>
        <v>1.5157894736842106</v>
      </c>
      <c r="D46" s="1">
        <f t="shared" si="1"/>
        <v>640</v>
      </c>
      <c r="E46" s="1">
        <v>113</v>
      </c>
      <c r="F46" s="1">
        <f t="shared" si="2"/>
        <v>1.591549295774648</v>
      </c>
      <c r="G46" s="1">
        <f t="shared" si="3"/>
        <v>502.22222222222223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 customHeight="1" x14ac:dyDescent="0.4">
      <c r="A47" s="1">
        <v>54</v>
      </c>
      <c r="B47" s="1">
        <v>144</v>
      </c>
      <c r="C47" s="1">
        <f t="shared" si="0"/>
        <v>1.5157894736842106</v>
      </c>
      <c r="D47" s="1">
        <f t="shared" si="1"/>
        <v>640</v>
      </c>
      <c r="E47" s="1">
        <v>114</v>
      </c>
      <c r="F47" s="1">
        <f t="shared" si="2"/>
        <v>1.6056338028169015</v>
      </c>
      <c r="G47" s="1">
        <f t="shared" si="3"/>
        <v>506.66666666666663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 customHeight="1" x14ac:dyDescent="0.4">
      <c r="A48" s="1">
        <v>55</v>
      </c>
      <c r="B48" s="1">
        <v>144</v>
      </c>
      <c r="C48" s="1">
        <f t="shared" si="0"/>
        <v>1.5157894736842106</v>
      </c>
      <c r="D48" s="1">
        <f t="shared" si="1"/>
        <v>640</v>
      </c>
      <c r="E48" s="1">
        <v>114</v>
      </c>
      <c r="F48" s="1">
        <f t="shared" si="2"/>
        <v>1.6056338028169015</v>
      </c>
      <c r="G48" s="1">
        <f t="shared" si="3"/>
        <v>506.66666666666663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6.25" customHeight="1" x14ac:dyDescent="0.4">
      <c r="A49" s="1">
        <v>56</v>
      </c>
      <c r="B49" s="1">
        <v>144</v>
      </c>
      <c r="C49" s="1">
        <f t="shared" si="0"/>
        <v>1.5157894736842106</v>
      </c>
      <c r="D49" s="1">
        <f t="shared" si="1"/>
        <v>640</v>
      </c>
      <c r="E49" s="1">
        <v>114</v>
      </c>
      <c r="F49" s="1">
        <f t="shared" si="2"/>
        <v>1.6056338028169015</v>
      </c>
      <c r="G49" s="1">
        <f t="shared" si="3"/>
        <v>506.66666666666663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6.25" customHeight="1" x14ac:dyDescent="0.4">
      <c r="A50" s="1">
        <v>57</v>
      </c>
      <c r="B50" s="1">
        <v>145</v>
      </c>
      <c r="C50" s="1">
        <f t="shared" si="0"/>
        <v>1.5263157894736843</v>
      </c>
      <c r="D50" s="1">
        <f t="shared" si="1"/>
        <v>644.44444444444446</v>
      </c>
      <c r="E50" s="1">
        <v>114</v>
      </c>
      <c r="F50" s="1">
        <f t="shared" si="2"/>
        <v>1.6056338028169015</v>
      </c>
      <c r="G50" s="1">
        <f t="shared" si="3"/>
        <v>506.66666666666663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6.25" customHeight="1" x14ac:dyDescent="0.4">
      <c r="A51" s="1">
        <v>58</v>
      </c>
      <c r="B51" s="1">
        <v>145</v>
      </c>
      <c r="C51" s="1">
        <f t="shared" si="0"/>
        <v>1.5263157894736843</v>
      </c>
      <c r="D51" s="1">
        <f t="shared" si="1"/>
        <v>644.44444444444446</v>
      </c>
      <c r="E51" s="1">
        <v>114</v>
      </c>
      <c r="F51" s="1">
        <f t="shared" si="2"/>
        <v>1.6056338028169015</v>
      </c>
      <c r="G51" s="1">
        <f t="shared" si="3"/>
        <v>506.66666666666663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6.25" customHeight="1" x14ac:dyDescent="0.4">
      <c r="A52" s="1">
        <v>59</v>
      </c>
      <c r="B52" s="1">
        <v>145</v>
      </c>
      <c r="C52" s="1">
        <f t="shared" si="0"/>
        <v>1.5263157894736843</v>
      </c>
      <c r="D52" s="1">
        <f t="shared" si="1"/>
        <v>644.44444444444446</v>
      </c>
      <c r="E52" s="1">
        <v>114</v>
      </c>
      <c r="F52" s="1">
        <f t="shared" si="2"/>
        <v>1.6056338028169015</v>
      </c>
      <c r="G52" s="1">
        <f t="shared" si="3"/>
        <v>506.66666666666663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6.25" customHeight="1" x14ac:dyDescent="0.4">
      <c r="A53" s="1">
        <v>60</v>
      </c>
      <c r="B53" s="1">
        <v>145</v>
      </c>
      <c r="C53" s="1">
        <f t="shared" si="0"/>
        <v>1.5263157894736843</v>
      </c>
      <c r="D53" s="1">
        <f t="shared" si="1"/>
        <v>644.44444444444446</v>
      </c>
      <c r="E53" s="1">
        <v>115</v>
      </c>
      <c r="F53" s="1">
        <f t="shared" si="2"/>
        <v>1.619718309859155</v>
      </c>
      <c r="G53" s="1">
        <f t="shared" si="3"/>
        <v>511.11111111111109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6.25" customHeight="1" x14ac:dyDescent="0.4">
      <c r="A54" s="1">
        <v>61</v>
      </c>
      <c r="B54" s="1">
        <v>145</v>
      </c>
      <c r="C54" s="1">
        <f t="shared" si="0"/>
        <v>1.5263157894736843</v>
      </c>
      <c r="D54" s="1">
        <f t="shared" si="1"/>
        <v>644.44444444444446</v>
      </c>
      <c r="E54" s="1">
        <v>115</v>
      </c>
      <c r="F54" s="1">
        <f t="shared" si="2"/>
        <v>1.619718309859155</v>
      </c>
      <c r="G54" s="1">
        <f t="shared" si="3"/>
        <v>511.11111111111109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6.25" customHeight="1" x14ac:dyDescent="0.4">
      <c r="A55" s="1">
        <v>62</v>
      </c>
      <c r="B55" s="1">
        <v>145</v>
      </c>
      <c r="C55" s="1">
        <f t="shared" si="0"/>
        <v>1.5263157894736843</v>
      </c>
      <c r="D55" s="1">
        <f t="shared" si="1"/>
        <v>644.44444444444446</v>
      </c>
      <c r="E55" s="1">
        <v>115</v>
      </c>
      <c r="F55" s="1">
        <f t="shared" si="2"/>
        <v>1.619718309859155</v>
      </c>
      <c r="G55" s="1">
        <f t="shared" si="3"/>
        <v>511.11111111111109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6.25" customHeight="1" x14ac:dyDescent="0.4">
      <c r="A56" s="1">
        <v>63</v>
      </c>
      <c r="B56" s="1">
        <v>146</v>
      </c>
      <c r="C56" s="1">
        <f t="shared" si="0"/>
        <v>1.5368421052631578</v>
      </c>
      <c r="D56" s="1">
        <f t="shared" si="1"/>
        <v>648.88888888888891</v>
      </c>
      <c r="E56" s="1">
        <v>115</v>
      </c>
      <c r="F56" s="1">
        <f t="shared" si="2"/>
        <v>1.619718309859155</v>
      </c>
      <c r="G56" s="1">
        <f t="shared" si="3"/>
        <v>511.11111111111109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6.25" customHeight="1" x14ac:dyDescent="0.4">
      <c r="A57" s="1">
        <v>64</v>
      </c>
      <c r="B57" s="1">
        <v>146</v>
      </c>
      <c r="C57" s="1">
        <f t="shared" si="0"/>
        <v>1.5368421052631578</v>
      </c>
      <c r="D57" s="1">
        <f t="shared" si="1"/>
        <v>648.88888888888891</v>
      </c>
      <c r="E57" s="1">
        <v>116</v>
      </c>
      <c r="F57" s="1">
        <f t="shared" si="2"/>
        <v>1.6338028169014085</v>
      </c>
      <c r="G57" s="1">
        <f t="shared" si="3"/>
        <v>515.55555555555554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6.25" customHeight="1" x14ac:dyDescent="0.4">
      <c r="A58" s="1">
        <v>65</v>
      </c>
      <c r="B58" s="1">
        <v>147</v>
      </c>
      <c r="C58" s="1">
        <f t="shared" si="0"/>
        <v>1.5473684210526315</v>
      </c>
      <c r="D58" s="1">
        <f t="shared" si="1"/>
        <v>653.33333333333337</v>
      </c>
      <c r="E58" s="1">
        <v>113</v>
      </c>
      <c r="F58" s="1">
        <f t="shared" si="2"/>
        <v>1.591549295774648</v>
      </c>
      <c r="G58" s="1">
        <f t="shared" si="3"/>
        <v>502.22222222222223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6.25" customHeight="1" x14ac:dyDescent="0.4">
      <c r="A59" s="1">
        <v>66</v>
      </c>
      <c r="B59" s="1">
        <v>147</v>
      </c>
      <c r="C59" s="1">
        <f t="shared" si="0"/>
        <v>1.5473684210526315</v>
      </c>
      <c r="D59" s="1">
        <f t="shared" si="1"/>
        <v>653.33333333333337</v>
      </c>
      <c r="E59" s="1">
        <v>110</v>
      </c>
      <c r="F59" s="1">
        <f t="shared" si="2"/>
        <v>1.5492957746478873</v>
      </c>
      <c r="G59" s="1">
        <f t="shared" si="3"/>
        <v>488.88888888888886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25" customHeight="1" x14ac:dyDescent="0.4">
      <c r="A60" s="1">
        <v>67</v>
      </c>
      <c r="B60" s="1">
        <v>147</v>
      </c>
      <c r="C60" s="1">
        <f t="shared" si="0"/>
        <v>1.5473684210526315</v>
      </c>
      <c r="D60" s="1">
        <f t="shared" si="1"/>
        <v>653.33333333333337</v>
      </c>
      <c r="E60" s="1">
        <v>107</v>
      </c>
      <c r="F60" s="1">
        <f t="shared" si="2"/>
        <v>1.5070422535211268</v>
      </c>
      <c r="G60" s="1">
        <f t="shared" si="3"/>
        <v>475.55555555555554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25" customHeight="1" x14ac:dyDescent="0.4">
      <c r="A61" s="1">
        <v>68</v>
      </c>
      <c r="B61" s="1">
        <v>148</v>
      </c>
      <c r="C61" s="1">
        <f t="shared" si="0"/>
        <v>1.5578947368421052</v>
      </c>
      <c r="D61" s="1">
        <f t="shared" si="1"/>
        <v>657.77777777777771</v>
      </c>
      <c r="E61" s="1">
        <v>106</v>
      </c>
      <c r="F61" s="1">
        <f t="shared" si="2"/>
        <v>1.4929577464788732</v>
      </c>
      <c r="G61" s="1">
        <f t="shared" si="3"/>
        <v>471.11111111111109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25" customHeight="1" x14ac:dyDescent="0.4">
      <c r="A62" s="1">
        <v>69</v>
      </c>
      <c r="B62" s="1">
        <v>148</v>
      </c>
      <c r="C62" s="1">
        <f t="shared" si="0"/>
        <v>1.5578947368421052</v>
      </c>
      <c r="D62" s="1">
        <f t="shared" si="1"/>
        <v>657.77777777777771</v>
      </c>
      <c r="E62" s="1">
        <v>104</v>
      </c>
      <c r="F62" s="1">
        <f t="shared" si="2"/>
        <v>1.4647887323943662</v>
      </c>
      <c r="G62" s="1">
        <f t="shared" si="3"/>
        <v>462.22222222222223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6.25" customHeight="1" x14ac:dyDescent="0.4">
      <c r="A63" s="1">
        <v>70</v>
      </c>
      <c r="B63" s="1">
        <v>144</v>
      </c>
      <c r="C63" s="1">
        <f t="shared" si="0"/>
        <v>1.5157894736842106</v>
      </c>
      <c r="D63" s="1">
        <f t="shared" si="1"/>
        <v>640</v>
      </c>
      <c r="E63" s="1">
        <v>101</v>
      </c>
      <c r="F63" s="1">
        <f t="shared" si="2"/>
        <v>1.4225352112676057</v>
      </c>
      <c r="G63" s="1">
        <f t="shared" si="3"/>
        <v>448.88888888888886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6.25" customHeight="1" x14ac:dyDescent="0.4">
      <c r="A64" s="1">
        <v>71</v>
      </c>
      <c r="B64" s="1">
        <v>136</v>
      </c>
      <c r="C64" s="1">
        <f t="shared" si="0"/>
        <v>1.4315789473684211</v>
      </c>
      <c r="D64" s="1">
        <f t="shared" si="1"/>
        <v>604.44444444444446</v>
      </c>
      <c r="E64" s="1">
        <v>99</v>
      </c>
      <c r="F64" s="1">
        <f t="shared" si="2"/>
        <v>1.3943661971830985</v>
      </c>
      <c r="G64" s="1">
        <f t="shared" si="3"/>
        <v>440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6.25" customHeight="1" x14ac:dyDescent="0.4">
      <c r="A65" s="1">
        <v>72</v>
      </c>
      <c r="B65" s="1">
        <v>136</v>
      </c>
      <c r="C65" s="1">
        <f t="shared" si="0"/>
        <v>1.4315789473684211</v>
      </c>
      <c r="D65" s="1">
        <f t="shared" si="1"/>
        <v>604.44444444444446</v>
      </c>
      <c r="E65" s="1">
        <v>97</v>
      </c>
      <c r="F65" s="1">
        <f t="shared" si="2"/>
        <v>1.3661971830985915</v>
      </c>
      <c r="G65" s="1">
        <f t="shared" si="3"/>
        <v>431.11111111111109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6.25" customHeight="1" x14ac:dyDescent="0.4">
      <c r="A66" s="1">
        <v>73</v>
      </c>
      <c r="B66" s="1">
        <v>136</v>
      </c>
      <c r="C66" s="1">
        <f t="shared" si="0"/>
        <v>1.4315789473684211</v>
      </c>
      <c r="D66" s="1">
        <f t="shared" si="1"/>
        <v>604.44444444444446</v>
      </c>
      <c r="E66" s="1">
        <v>94</v>
      </c>
      <c r="F66" s="1">
        <f t="shared" si="2"/>
        <v>1.323943661971831</v>
      </c>
      <c r="G66" s="1">
        <f t="shared" si="3"/>
        <v>417.77777777777777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6.25" customHeight="1" x14ac:dyDescent="0.4">
      <c r="A67" s="1">
        <v>74</v>
      </c>
      <c r="B67" s="1">
        <v>137</v>
      </c>
      <c r="C67" s="1">
        <f t="shared" si="0"/>
        <v>1.4421052631578948</v>
      </c>
      <c r="D67" s="1">
        <f t="shared" si="1"/>
        <v>608.88888888888891</v>
      </c>
      <c r="E67" s="1">
        <v>92</v>
      </c>
      <c r="F67" s="1">
        <f t="shared" si="2"/>
        <v>1.295774647887324</v>
      </c>
      <c r="G67" s="1">
        <f t="shared" si="3"/>
        <v>408.88888888888886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25" customHeight="1" x14ac:dyDescent="0.4">
      <c r="A68" s="1">
        <v>75</v>
      </c>
      <c r="B68" s="1">
        <v>137</v>
      </c>
      <c r="C68" s="1">
        <f t="shared" si="0"/>
        <v>1.4421052631578948</v>
      </c>
      <c r="D68" s="1">
        <f t="shared" si="1"/>
        <v>608.88888888888891</v>
      </c>
      <c r="E68" s="1">
        <v>89</v>
      </c>
      <c r="F68" s="1">
        <f t="shared" si="2"/>
        <v>1.2535211267605635</v>
      </c>
      <c r="G68" s="1">
        <f t="shared" si="3"/>
        <v>395.55555555555554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6.25" customHeight="1" x14ac:dyDescent="0.4">
      <c r="A69" s="1">
        <v>76</v>
      </c>
      <c r="B69" s="1">
        <v>135</v>
      </c>
      <c r="C69" s="1">
        <f t="shared" si="0"/>
        <v>1.4210526315789473</v>
      </c>
      <c r="D69" s="1">
        <f t="shared" si="1"/>
        <v>600</v>
      </c>
      <c r="E69" s="1">
        <v>87</v>
      </c>
      <c r="F69" s="1">
        <f t="shared" si="2"/>
        <v>1.2253521126760563</v>
      </c>
      <c r="G69" s="1">
        <f t="shared" si="3"/>
        <v>386.66666666666663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6.25" customHeight="1" x14ac:dyDescent="0.4">
      <c r="A70" s="1">
        <v>77</v>
      </c>
      <c r="B70" s="1">
        <v>131</v>
      </c>
      <c r="C70" s="1">
        <f t="shared" si="0"/>
        <v>1.3789473684210527</v>
      </c>
      <c r="D70" s="1">
        <f t="shared" si="1"/>
        <v>582.22222222222217</v>
      </c>
      <c r="E70" s="1">
        <v>85</v>
      </c>
      <c r="F70" s="1">
        <f t="shared" si="2"/>
        <v>1.1971830985915493</v>
      </c>
      <c r="G70" s="1">
        <f t="shared" si="3"/>
        <v>377.77777777777777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6.25" customHeight="1" x14ac:dyDescent="0.4">
      <c r="A71" s="1">
        <v>78</v>
      </c>
      <c r="B71" s="1">
        <v>134</v>
      </c>
      <c r="C71" s="1">
        <f t="shared" si="0"/>
        <v>1.4105263157894736</v>
      </c>
      <c r="D71" s="1">
        <f t="shared" si="1"/>
        <v>595.55555555555554</v>
      </c>
      <c r="E71" s="1">
        <v>82</v>
      </c>
      <c r="F71" s="1">
        <f t="shared" si="2"/>
        <v>1.1549295774647887</v>
      </c>
      <c r="G71" s="1">
        <f t="shared" si="3"/>
        <v>364.44444444444446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6.25" customHeight="1" x14ac:dyDescent="0.4">
      <c r="A72" s="1">
        <v>79</v>
      </c>
      <c r="B72" s="1">
        <v>135</v>
      </c>
      <c r="C72" s="1">
        <f t="shared" si="0"/>
        <v>1.4210526315789473</v>
      </c>
      <c r="D72" s="1">
        <f t="shared" si="1"/>
        <v>600</v>
      </c>
      <c r="E72" s="1">
        <v>80</v>
      </c>
      <c r="F72" s="1">
        <f t="shared" si="2"/>
        <v>1.1267605633802817</v>
      </c>
      <c r="G72" s="1">
        <f t="shared" si="3"/>
        <v>355.55555555555554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6.25" customHeight="1" x14ac:dyDescent="0.4">
      <c r="A73" s="1">
        <v>80</v>
      </c>
      <c r="B73" s="1">
        <v>125</v>
      </c>
      <c r="C73" s="1">
        <f t="shared" si="0"/>
        <v>1.3157894736842106</v>
      </c>
      <c r="D73" s="1">
        <f t="shared" si="1"/>
        <v>555.55555555555554</v>
      </c>
      <c r="E73" s="1">
        <v>78</v>
      </c>
      <c r="F73" s="1">
        <f t="shared" si="2"/>
        <v>1.0985915492957747</v>
      </c>
      <c r="G73" s="1">
        <f t="shared" si="3"/>
        <v>346.66666666666669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6.25" customHeight="1" x14ac:dyDescent="0.4">
      <c r="A74" s="1">
        <v>81</v>
      </c>
      <c r="B74" s="1">
        <v>107</v>
      </c>
      <c r="C74" s="1">
        <f t="shared" si="0"/>
        <v>1.1263157894736842</v>
      </c>
      <c r="D74" s="1">
        <f t="shared" si="1"/>
        <v>475.55555555555554</v>
      </c>
      <c r="E74" s="1">
        <v>76</v>
      </c>
      <c r="F74" s="1">
        <f t="shared" si="2"/>
        <v>1.0704225352112675</v>
      </c>
      <c r="G74" s="1">
        <f t="shared" si="3"/>
        <v>337.77777777777777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6.25" customHeight="1" x14ac:dyDescent="0.4">
      <c r="A75" s="1">
        <v>82</v>
      </c>
      <c r="B75" s="1">
        <v>98</v>
      </c>
      <c r="C75" s="1">
        <f t="shared" si="0"/>
        <v>1.0315789473684212</v>
      </c>
      <c r="D75" s="1">
        <f t="shared" si="1"/>
        <v>435.55555555555554</v>
      </c>
      <c r="E75" s="1">
        <v>73</v>
      </c>
      <c r="F75" s="1">
        <f t="shared" si="2"/>
        <v>1.028169014084507</v>
      </c>
      <c r="G75" s="1">
        <f t="shared" si="3"/>
        <v>324.44444444444446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6.25" customHeight="1" x14ac:dyDescent="0.4">
      <c r="A76" s="1">
        <v>83</v>
      </c>
      <c r="B76" s="1">
        <v>95</v>
      </c>
      <c r="C76" s="1">
        <f t="shared" si="0"/>
        <v>1</v>
      </c>
      <c r="D76" s="1">
        <f t="shared" si="1"/>
        <v>422.22222222222223</v>
      </c>
      <c r="E76" s="1">
        <v>69</v>
      </c>
      <c r="F76" s="1">
        <f t="shared" si="2"/>
        <v>0.971830985915493</v>
      </c>
      <c r="G76" s="1">
        <f t="shared" si="3"/>
        <v>306.66666666666669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6.25" customHeight="1" x14ac:dyDescent="0.4">
      <c r="A77" s="1">
        <v>84</v>
      </c>
      <c r="B77" s="1">
        <v>93</v>
      </c>
      <c r="C77" s="1">
        <f t="shared" si="0"/>
        <v>0.97894736842105268</v>
      </c>
      <c r="D77" s="1">
        <f t="shared" si="1"/>
        <v>413.33333333333331</v>
      </c>
      <c r="E77" s="1">
        <v>66</v>
      </c>
      <c r="F77" s="1">
        <f t="shared" si="2"/>
        <v>0.92957746478873238</v>
      </c>
      <c r="G77" s="1">
        <f t="shared" si="3"/>
        <v>293.33333333333331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6.25" customHeight="1" x14ac:dyDescent="0.4">
      <c r="A78" s="1">
        <v>85</v>
      </c>
      <c r="B78" s="1">
        <v>92</v>
      </c>
      <c r="C78" s="1">
        <f t="shared" si="0"/>
        <v>0.96842105263157896</v>
      </c>
      <c r="D78" s="1">
        <f t="shared" si="1"/>
        <v>408.88888888888886</v>
      </c>
      <c r="E78" s="1">
        <v>65</v>
      </c>
      <c r="F78" s="1">
        <f t="shared" si="2"/>
        <v>0.91549295774647887</v>
      </c>
      <c r="G78" s="1">
        <f t="shared" si="3"/>
        <v>288.88888888888886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6.25" customHeight="1" x14ac:dyDescent="0.4">
      <c r="A79" s="1">
        <v>86</v>
      </c>
      <c r="B79" s="1">
        <v>89</v>
      </c>
      <c r="C79" s="1">
        <f t="shared" si="0"/>
        <v>0.93684210526315792</v>
      </c>
      <c r="D79" s="1">
        <f t="shared" si="1"/>
        <v>395.55555555555554</v>
      </c>
      <c r="E79" s="1">
        <v>62</v>
      </c>
      <c r="F79" s="1">
        <f t="shared" si="2"/>
        <v>0.87323943661971826</v>
      </c>
      <c r="G79" s="1">
        <f t="shared" si="3"/>
        <v>275.55555555555554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6.25" customHeight="1" x14ac:dyDescent="0.4">
      <c r="A80" s="1">
        <v>87</v>
      </c>
      <c r="B80" s="1">
        <v>86</v>
      </c>
      <c r="C80" s="1">
        <f t="shared" si="0"/>
        <v>0.90526315789473688</v>
      </c>
      <c r="D80" s="1">
        <f t="shared" si="1"/>
        <v>382.22222222222223</v>
      </c>
      <c r="E80" s="1">
        <v>59</v>
      </c>
      <c r="F80" s="1">
        <f t="shared" si="2"/>
        <v>0.83098591549295775</v>
      </c>
      <c r="G80" s="1">
        <f t="shared" si="3"/>
        <v>262.22222222222223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6.25" customHeight="1" x14ac:dyDescent="0.4">
      <c r="A81" s="1">
        <v>88</v>
      </c>
      <c r="B81" s="1">
        <v>84</v>
      </c>
      <c r="C81" s="1">
        <f t="shared" si="0"/>
        <v>0.88421052631578945</v>
      </c>
      <c r="D81" s="1">
        <f t="shared" si="1"/>
        <v>373.33333333333331</v>
      </c>
      <c r="E81" s="1">
        <v>57</v>
      </c>
      <c r="F81" s="1">
        <f t="shared" si="2"/>
        <v>0.80281690140845074</v>
      </c>
      <c r="G81" s="1">
        <f t="shared" si="3"/>
        <v>253.33333333333331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6.25" customHeight="1" x14ac:dyDescent="0.4">
      <c r="A82" s="1">
        <v>89</v>
      </c>
      <c r="B82" s="1">
        <v>82</v>
      </c>
      <c r="C82" s="1">
        <f t="shared" si="0"/>
        <v>0.86315789473684212</v>
      </c>
      <c r="D82" s="1">
        <f t="shared" si="1"/>
        <v>364.44444444444446</v>
      </c>
      <c r="E82" s="1">
        <v>54</v>
      </c>
      <c r="F82" s="1">
        <f t="shared" si="2"/>
        <v>0.76056338028169013</v>
      </c>
      <c r="G82" s="1">
        <f t="shared" si="3"/>
        <v>240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6.25" customHeight="1" x14ac:dyDescent="0.4">
      <c r="A83" s="1">
        <v>90</v>
      </c>
      <c r="B83" s="1">
        <v>79</v>
      </c>
      <c r="C83" s="1">
        <f t="shared" si="0"/>
        <v>0.83157894736842108</v>
      </c>
      <c r="D83" s="1">
        <f t="shared" si="1"/>
        <v>351.11111111111109</v>
      </c>
      <c r="E83" s="1">
        <v>51</v>
      </c>
      <c r="F83" s="1">
        <f t="shared" si="2"/>
        <v>0.71830985915492962</v>
      </c>
      <c r="G83" s="1">
        <f t="shared" si="3"/>
        <v>226.66666666666666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6.25" customHeight="1" x14ac:dyDescent="0.4">
      <c r="A84" s="1">
        <v>91</v>
      </c>
      <c r="B84" s="1">
        <v>77</v>
      </c>
      <c r="C84" s="1">
        <f t="shared" si="0"/>
        <v>0.81052631578947365</v>
      </c>
      <c r="D84" s="1">
        <f t="shared" si="1"/>
        <v>342.22222222222223</v>
      </c>
      <c r="E84" s="1">
        <v>48</v>
      </c>
      <c r="F84" s="1">
        <f t="shared" si="2"/>
        <v>0.676056338028169</v>
      </c>
      <c r="G84" s="1">
        <f t="shared" si="3"/>
        <v>213.33333333333331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6.25" customHeight="1" x14ac:dyDescent="0.4">
      <c r="A85" s="1">
        <v>92</v>
      </c>
      <c r="B85" s="1">
        <v>74</v>
      </c>
      <c r="C85" s="1">
        <f t="shared" si="0"/>
        <v>0.77894736842105261</v>
      </c>
      <c r="D85" s="1">
        <f t="shared" si="1"/>
        <v>328.88888888888886</v>
      </c>
      <c r="E85" s="1">
        <v>45</v>
      </c>
      <c r="F85" s="1">
        <f t="shared" si="2"/>
        <v>0.63380281690140849</v>
      </c>
      <c r="G85" s="1">
        <f t="shared" si="3"/>
        <v>200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6.25" customHeight="1" x14ac:dyDescent="0.4">
      <c r="A86" s="1">
        <v>93</v>
      </c>
      <c r="B86" s="1">
        <v>71</v>
      </c>
      <c r="C86" s="1">
        <f t="shared" si="0"/>
        <v>0.74736842105263157</v>
      </c>
      <c r="D86" s="1">
        <f t="shared" si="1"/>
        <v>315.55555555555554</v>
      </c>
      <c r="E86" s="1">
        <v>42</v>
      </c>
      <c r="F86" s="1">
        <f t="shared" si="2"/>
        <v>0.59154929577464788</v>
      </c>
      <c r="G86" s="1">
        <f t="shared" si="3"/>
        <v>186.66666666666666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6.25" customHeight="1" x14ac:dyDescent="0.4">
      <c r="A87" s="1">
        <v>94</v>
      </c>
      <c r="B87" s="1">
        <v>68</v>
      </c>
      <c r="C87" s="1">
        <f t="shared" si="0"/>
        <v>0.71578947368421053</v>
      </c>
      <c r="D87" s="1">
        <f t="shared" si="1"/>
        <v>302.22222222222223</v>
      </c>
      <c r="E87" s="1">
        <v>40</v>
      </c>
      <c r="F87" s="1">
        <f t="shared" si="2"/>
        <v>0.56338028169014087</v>
      </c>
      <c r="G87" s="1">
        <f t="shared" si="3"/>
        <v>177.77777777777777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6.25" customHeight="1" x14ac:dyDescent="0.4">
      <c r="A88" s="1">
        <v>95</v>
      </c>
      <c r="B88" s="1">
        <v>66</v>
      </c>
      <c r="C88" s="1">
        <f t="shared" si="0"/>
        <v>0.69473684210526321</v>
      </c>
      <c r="D88" s="1">
        <f t="shared" si="1"/>
        <v>293.33333333333331</v>
      </c>
      <c r="E88" s="1">
        <v>37</v>
      </c>
      <c r="F88" s="1">
        <f t="shared" si="2"/>
        <v>0.52112676056338025</v>
      </c>
      <c r="G88" s="1">
        <f t="shared" si="3"/>
        <v>164.44444444444443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6.25" customHeight="1" x14ac:dyDescent="0.4">
      <c r="A89" s="1">
        <v>96</v>
      </c>
      <c r="B89" s="1">
        <v>63</v>
      </c>
      <c r="C89" s="1">
        <f t="shared" si="0"/>
        <v>0.66315789473684206</v>
      </c>
      <c r="D89" s="1">
        <f t="shared" si="1"/>
        <v>280</v>
      </c>
      <c r="E89" s="1">
        <v>34</v>
      </c>
      <c r="F89" s="1">
        <f t="shared" si="2"/>
        <v>0.47887323943661969</v>
      </c>
      <c r="G89" s="1">
        <f t="shared" si="3"/>
        <v>151.11111111111111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6.25" customHeight="1" x14ac:dyDescent="0.4">
      <c r="A90" s="1">
        <v>97</v>
      </c>
      <c r="B90" s="1">
        <v>60</v>
      </c>
      <c r="C90" s="1">
        <f t="shared" si="0"/>
        <v>0.63157894736842102</v>
      </c>
      <c r="D90" s="1">
        <f t="shared" si="1"/>
        <v>266.66666666666669</v>
      </c>
      <c r="E90" s="1">
        <v>31</v>
      </c>
      <c r="F90" s="1">
        <f t="shared" si="2"/>
        <v>0.43661971830985913</v>
      </c>
      <c r="G90" s="1">
        <f t="shared" si="3"/>
        <v>137.77777777777777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6.25" customHeight="1" x14ac:dyDescent="0.4">
      <c r="A91" s="1">
        <v>98</v>
      </c>
      <c r="B91" s="1">
        <v>57</v>
      </c>
      <c r="C91" s="1">
        <f t="shared" si="0"/>
        <v>0.6</v>
      </c>
      <c r="D91" s="1">
        <f t="shared" si="1"/>
        <v>253.33333333333331</v>
      </c>
      <c r="E91" s="1">
        <v>28</v>
      </c>
      <c r="F91" s="1">
        <f t="shared" si="2"/>
        <v>0.39436619718309857</v>
      </c>
      <c r="G91" s="1">
        <f t="shared" si="3"/>
        <v>124.44444444444444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6.25" customHeight="1" x14ac:dyDescent="0.4">
      <c r="A92" s="1">
        <v>99</v>
      </c>
      <c r="B92" s="1">
        <v>53</v>
      </c>
      <c r="C92" s="1">
        <f t="shared" si="0"/>
        <v>0.55789473684210522</v>
      </c>
      <c r="D92" s="1">
        <f t="shared" si="1"/>
        <v>235.55555555555554</v>
      </c>
      <c r="E92" s="1">
        <v>24</v>
      </c>
      <c r="F92" s="1">
        <f t="shared" si="2"/>
        <v>0.3380281690140845</v>
      </c>
      <c r="G92" s="1">
        <f t="shared" si="3"/>
        <v>106.66666666666666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6.25" customHeight="1" x14ac:dyDescent="0.4">
      <c r="A93" s="1">
        <v>100</v>
      </c>
      <c r="B93" s="1">
        <v>51</v>
      </c>
      <c r="C93" s="1">
        <f t="shared" si="0"/>
        <v>0.5368421052631579</v>
      </c>
      <c r="D93" s="1">
        <f t="shared" si="1"/>
        <v>226.66666666666666</v>
      </c>
      <c r="E93" s="1">
        <v>22</v>
      </c>
      <c r="F93" s="1">
        <f t="shared" si="2"/>
        <v>0.30985915492957744</v>
      </c>
      <c r="G93" s="1">
        <f t="shared" si="3"/>
        <v>97.777777777777771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6.25" customHeight="1" x14ac:dyDescent="0.4">
      <c r="A94" s="1"/>
      <c r="B94" s="1"/>
      <c r="C94" s="1"/>
      <c r="D94" s="1"/>
      <c r="E94" s="1"/>
      <c r="F94" s="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6.25" customHeight="1" x14ac:dyDescent="0.4">
      <c r="A95" s="1"/>
      <c r="B95" s="1"/>
      <c r="C95" s="1"/>
      <c r="D95" s="1"/>
      <c r="E95" s="1"/>
      <c r="F95" s="1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6.25" customHeight="1" x14ac:dyDescent="0.4">
      <c r="A96" s="1"/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6.25" customHeight="1" x14ac:dyDescent="0.4">
      <c r="A97" s="1"/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6.25" customHeight="1" x14ac:dyDescent="0.4">
      <c r="A98" s="1"/>
      <c r="B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6.25" customHeight="1" x14ac:dyDescent="0.4">
      <c r="A99" s="1"/>
      <c r="B99" s="1"/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6.25" customHeight="1" x14ac:dyDescent="0.4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6.25" customHeight="1" x14ac:dyDescent="0.4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6.25" customHeight="1" x14ac:dyDescent="0.4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6.25" customHeight="1" x14ac:dyDescent="0.4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6.25" customHeight="1" x14ac:dyDescent="0.4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6.25" customHeight="1" x14ac:dyDescent="0.4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6.25" customHeight="1" x14ac:dyDescent="0.4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6.25" customHeight="1" x14ac:dyDescent="0.4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6.25" customHeight="1" x14ac:dyDescent="0.4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6.25" customHeight="1" x14ac:dyDescent="0.4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6.25" customHeight="1" x14ac:dyDescent="0.4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6.25" customHeight="1" x14ac:dyDescent="0.4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6.25" customHeight="1" x14ac:dyDescent="0.4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6.25" customHeight="1" x14ac:dyDescent="0.4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6.25" customHeight="1" x14ac:dyDescent="0.4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6.25" customHeight="1" x14ac:dyDescent="0.4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6.25" customHeight="1" x14ac:dyDescent="0.4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6.25" customHeight="1" x14ac:dyDescent="0.4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6.25" customHeight="1" x14ac:dyDescent="0.4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6.25" customHeight="1" x14ac:dyDescent="0.4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6.25" customHeight="1" x14ac:dyDescent="0.4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6.25" customHeight="1" x14ac:dyDescent="0.4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6.25" customHeight="1" x14ac:dyDescent="0.4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6.25" customHeight="1" x14ac:dyDescent="0.4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6.25" customHeight="1" x14ac:dyDescent="0.4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6.25" customHeight="1" x14ac:dyDescent="0.4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6.25" customHeight="1" x14ac:dyDescent="0.4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6.25" customHeight="1" x14ac:dyDescent="0.4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6.25" customHeight="1" x14ac:dyDescent="0.4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6.25" customHeight="1" x14ac:dyDescent="0.4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6.25" customHeight="1" x14ac:dyDescent="0.4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6.25" customHeight="1" x14ac:dyDescent="0.4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6.25" customHeight="1" x14ac:dyDescent="0.4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6.25" customHeight="1" x14ac:dyDescent="0.4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6.25" customHeight="1" x14ac:dyDescent="0.4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6.25" customHeight="1" x14ac:dyDescent="0.4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6.25" customHeight="1" x14ac:dyDescent="0.4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6.25" customHeight="1" x14ac:dyDescent="0.4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6.25" customHeight="1" x14ac:dyDescent="0.4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6.25" customHeight="1" x14ac:dyDescent="0.4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6.25" customHeight="1" x14ac:dyDescent="0.4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6.25" customHeight="1" x14ac:dyDescent="0.4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6.25" customHeight="1" x14ac:dyDescent="0.4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6.25" customHeight="1" x14ac:dyDescent="0.4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6.25" customHeight="1" x14ac:dyDescent="0.4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6.25" customHeight="1" x14ac:dyDescent="0.4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6.25" customHeight="1" x14ac:dyDescent="0.4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6.25" customHeight="1" x14ac:dyDescent="0.4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6.25" customHeight="1" x14ac:dyDescent="0.4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6.25" customHeight="1" x14ac:dyDescent="0.4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6.25" customHeight="1" x14ac:dyDescent="0.4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6.25" customHeight="1" x14ac:dyDescent="0.4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6.25" customHeight="1" x14ac:dyDescent="0.4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6.25" customHeight="1" x14ac:dyDescent="0.4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6.25" customHeight="1" x14ac:dyDescent="0.4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6.25" customHeight="1" x14ac:dyDescent="0.4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6.25" customHeight="1" x14ac:dyDescent="0.4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6.25" customHeight="1" x14ac:dyDescent="0.4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6.25" customHeight="1" x14ac:dyDescent="0.4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6.25" customHeight="1" x14ac:dyDescent="0.4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6.25" customHeight="1" x14ac:dyDescent="0.4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6.25" customHeight="1" x14ac:dyDescent="0.4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6.25" customHeight="1" x14ac:dyDescent="0.4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6.25" customHeight="1" x14ac:dyDescent="0.4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6.25" customHeight="1" x14ac:dyDescent="0.4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6.25" customHeight="1" x14ac:dyDescent="0.4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6.25" customHeight="1" x14ac:dyDescent="0.4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6.25" customHeight="1" x14ac:dyDescent="0.4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6.25" customHeight="1" x14ac:dyDescent="0.4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6.25" customHeight="1" x14ac:dyDescent="0.4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6.25" customHeight="1" x14ac:dyDescent="0.4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6.25" customHeight="1" x14ac:dyDescent="0.4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6.25" customHeight="1" x14ac:dyDescent="0.4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6.25" customHeight="1" x14ac:dyDescent="0.4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6.25" customHeight="1" x14ac:dyDescent="0.4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6.25" customHeight="1" x14ac:dyDescent="0.4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6.25" customHeight="1" x14ac:dyDescent="0.4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6.25" customHeight="1" x14ac:dyDescent="0.4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6.25" customHeight="1" x14ac:dyDescent="0.4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6.25" customHeight="1" x14ac:dyDescent="0.4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6.25" customHeight="1" x14ac:dyDescent="0.4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6.25" customHeight="1" x14ac:dyDescent="0.4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6.25" customHeight="1" x14ac:dyDescent="0.4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6.25" customHeight="1" x14ac:dyDescent="0.4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6.25" customHeight="1" x14ac:dyDescent="0.4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6.25" customHeight="1" x14ac:dyDescent="0.4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6.25" customHeight="1" x14ac:dyDescent="0.4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6.25" customHeight="1" x14ac:dyDescent="0.4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6.25" customHeight="1" x14ac:dyDescent="0.4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6.25" customHeight="1" x14ac:dyDescent="0.4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6.25" customHeight="1" x14ac:dyDescent="0.4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6.25" customHeight="1" x14ac:dyDescent="0.4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6.25" customHeight="1" x14ac:dyDescent="0.4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6.25" customHeight="1" x14ac:dyDescent="0.4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6.25" customHeight="1" x14ac:dyDescent="0.4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6.25" customHeight="1" x14ac:dyDescent="0.4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6.25" customHeight="1" x14ac:dyDescent="0.4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6.25" customHeight="1" x14ac:dyDescent="0.4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6.25" customHeight="1" x14ac:dyDescent="0.4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6.25" customHeight="1" x14ac:dyDescent="0.4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6.25" customHeight="1" x14ac:dyDescent="0.4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6.25" customHeight="1" x14ac:dyDescent="0.4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6.25" customHeight="1" x14ac:dyDescent="0.4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6.25" customHeight="1" x14ac:dyDescent="0.4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6.25" customHeight="1" x14ac:dyDescent="0.4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6.25" customHeight="1" x14ac:dyDescent="0.4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6.25" customHeight="1" x14ac:dyDescent="0.4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6.25" customHeight="1" x14ac:dyDescent="0.4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6.25" customHeight="1" x14ac:dyDescent="0.4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6.25" customHeight="1" x14ac:dyDescent="0.4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6.25" customHeight="1" x14ac:dyDescent="0.4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6.25" customHeight="1" x14ac:dyDescent="0.4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6.25" customHeight="1" x14ac:dyDescent="0.4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6.25" customHeight="1" x14ac:dyDescent="0.4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6.25" customHeight="1" x14ac:dyDescent="0.4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6.25" customHeight="1" x14ac:dyDescent="0.4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6.25" customHeight="1" x14ac:dyDescent="0.4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6.25" customHeight="1" x14ac:dyDescent="0.4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6.25" customHeight="1" x14ac:dyDescent="0.4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6.25" customHeight="1" x14ac:dyDescent="0.4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6.25" customHeight="1" x14ac:dyDescent="0.4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6.25" customHeight="1" x14ac:dyDescent="0.4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6.25" customHeight="1" x14ac:dyDescent="0.4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6.25" customHeight="1" x14ac:dyDescent="0.4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6.25" customHeight="1" x14ac:dyDescent="0.4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6.25" customHeight="1" x14ac:dyDescent="0.4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6.25" customHeight="1" x14ac:dyDescent="0.4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6.25" customHeight="1" x14ac:dyDescent="0.4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6.25" customHeight="1" x14ac:dyDescent="0.4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6.25" customHeight="1" x14ac:dyDescent="0.4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6.25" customHeight="1" x14ac:dyDescent="0.4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6.25" customHeight="1" x14ac:dyDescent="0.4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6.25" customHeight="1" x14ac:dyDescent="0.4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6.25" customHeight="1" x14ac:dyDescent="0.4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6.25" customHeight="1" x14ac:dyDescent="0.4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6.25" customHeight="1" x14ac:dyDescent="0.4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6.25" customHeight="1" x14ac:dyDescent="0.4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6.25" customHeight="1" x14ac:dyDescent="0.4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6.25" customHeight="1" x14ac:dyDescent="0.4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6.25" customHeight="1" x14ac:dyDescent="0.4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6.25" customHeight="1" x14ac:dyDescent="0.4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6.25" customHeight="1" x14ac:dyDescent="0.4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6.25" customHeight="1" x14ac:dyDescent="0.4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6.25" customHeight="1" x14ac:dyDescent="0.4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6.25" customHeight="1" x14ac:dyDescent="0.4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6.25" customHeight="1" x14ac:dyDescent="0.4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6.25" customHeight="1" x14ac:dyDescent="0.4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6.25" customHeight="1" x14ac:dyDescent="0.4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6.25" customHeight="1" x14ac:dyDescent="0.4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6.25" customHeight="1" x14ac:dyDescent="0.4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6.25" customHeight="1" x14ac:dyDescent="0.4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6.25" customHeight="1" x14ac:dyDescent="0.4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6.25" customHeight="1" x14ac:dyDescent="0.4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6.25" customHeight="1" x14ac:dyDescent="0.4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6.25" customHeight="1" x14ac:dyDescent="0.4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6.25" customHeight="1" x14ac:dyDescent="0.4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6.25" customHeight="1" x14ac:dyDescent="0.4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6.25" customHeight="1" x14ac:dyDescent="0.4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6.25" customHeight="1" x14ac:dyDescent="0.4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6.25" customHeight="1" x14ac:dyDescent="0.4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6.25" customHeight="1" x14ac:dyDescent="0.4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6.25" customHeight="1" x14ac:dyDescent="0.4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6.25" customHeight="1" x14ac:dyDescent="0.4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6.25" customHeight="1" x14ac:dyDescent="0.4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6.25" customHeight="1" x14ac:dyDescent="0.4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6.25" customHeight="1" x14ac:dyDescent="0.4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6.25" customHeight="1" x14ac:dyDescent="0.4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6.25" customHeight="1" x14ac:dyDescent="0.4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6.25" customHeight="1" x14ac:dyDescent="0.4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6.25" customHeight="1" x14ac:dyDescent="0.4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6.25" customHeight="1" x14ac:dyDescent="0.4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6.25" customHeight="1" x14ac:dyDescent="0.4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6.25" customHeight="1" x14ac:dyDescent="0.4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6.25" customHeight="1" x14ac:dyDescent="0.4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6.25" customHeight="1" x14ac:dyDescent="0.4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6.25" customHeight="1" x14ac:dyDescent="0.4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6.25" customHeight="1" x14ac:dyDescent="0.4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6.25" customHeight="1" x14ac:dyDescent="0.4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6.25" customHeight="1" x14ac:dyDescent="0.4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6.25" customHeight="1" x14ac:dyDescent="0.4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6.25" customHeight="1" x14ac:dyDescent="0.4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6.25" customHeight="1" x14ac:dyDescent="0.4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6.25" customHeight="1" x14ac:dyDescent="0.4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6.25" customHeight="1" x14ac:dyDescent="0.4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6.25" customHeight="1" x14ac:dyDescent="0.4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6.25" customHeight="1" x14ac:dyDescent="0.4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6.25" customHeight="1" x14ac:dyDescent="0.4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6.25" customHeight="1" x14ac:dyDescent="0.4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6.25" customHeight="1" x14ac:dyDescent="0.4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6.25" customHeight="1" x14ac:dyDescent="0.4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6.25" customHeight="1" x14ac:dyDescent="0.4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6.25" customHeight="1" x14ac:dyDescent="0.4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6.25" customHeight="1" x14ac:dyDescent="0.4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6.25" customHeight="1" x14ac:dyDescent="0.4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6.25" customHeight="1" x14ac:dyDescent="0.4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6.25" customHeight="1" x14ac:dyDescent="0.4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6.25" customHeight="1" x14ac:dyDescent="0.4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6.25" customHeight="1" x14ac:dyDescent="0.4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6.25" customHeight="1" x14ac:dyDescent="0.4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6.25" customHeight="1" x14ac:dyDescent="0.4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6.25" customHeight="1" x14ac:dyDescent="0.4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6.25" customHeight="1" x14ac:dyDescent="0.4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6.25" customHeight="1" x14ac:dyDescent="0.4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6.25" customHeight="1" x14ac:dyDescent="0.4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6.25" customHeight="1" x14ac:dyDescent="0.4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6.25" customHeight="1" x14ac:dyDescent="0.4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6.25" customHeight="1" x14ac:dyDescent="0.4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6.25" customHeight="1" x14ac:dyDescent="0.4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6.25" customHeight="1" x14ac:dyDescent="0.4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6.25" customHeight="1" x14ac:dyDescent="0.4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6.25" customHeight="1" x14ac:dyDescent="0.4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6.25" customHeight="1" x14ac:dyDescent="0.4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6.25" customHeight="1" x14ac:dyDescent="0.4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6.25" customHeight="1" x14ac:dyDescent="0.4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6.25" customHeight="1" x14ac:dyDescent="0.4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6.25" customHeight="1" x14ac:dyDescent="0.4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6.25" customHeight="1" x14ac:dyDescent="0.4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6.25" customHeight="1" x14ac:dyDescent="0.4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6.25" customHeight="1" x14ac:dyDescent="0.4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6.25" customHeight="1" x14ac:dyDescent="0.4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6.25" customHeight="1" x14ac:dyDescent="0.4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6.25" customHeight="1" x14ac:dyDescent="0.4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6.25" customHeight="1" x14ac:dyDescent="0.4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6.25" customHeight="1" x14ac:dyDescent="0.4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6.25" customHeight="1" x14ac:dyDescent="0.4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6.25" customHeight="1" x14ac:dyDescent="0.4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6.25" customHeight="1" x14ac:dyDescent="0.4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6.25" customHeight="1" x14ac:dyDescent="0.4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6.25" customHeight="1" x14ac:dyDescent="0.4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6.25" customHeight="1" x14ac:dyDescent="0.4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6.25" customHeight="1" x14ac:dyDescent="0.4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6.25" customHeight="1" x14ac:dyDescent="0.4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6.25" customHeight="1" x14ac:dyDescent="0.4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6.25" customHeight="1" x14ac:dyDescent="0.4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6.25" customHeight="1" x14ac:dyDescent="0.4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6.25" customHeight="1" x14ac:dyDescent="0.4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6.25" customHeight="1" x14ac:dyDescent="0.4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6.25" customHeight="1" x14ac:dyDescent="0.4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6.25" customHeight="1" x14ac:dyDescent="0.4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6.25" customHeight="1" x14ac:dyDescent="0.4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6.25" customHeight="1" x14ac:dyDescent="0.4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6.25" customHeight="1" x14ac:dyDescent="0.4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6.25" customHeight="1" x14ac:dyDescent="0.4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6.25" customHeight="1" x14ac:dyDescent="0.4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6.25" customHeight="1" x14ac:dyDescent="0.4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6.25" customHeight="1" x14ac:dyDescent="0.4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6.25" customHeight="1" x14ac:dyDescent="0.4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6.25" customHeight="1" x14ac:dyDescent="0.4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6.25" customHeight="1" x14ac:dyDescent="0.4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6.25" customHeight="1" x14ac:dyDescent="0.4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6.25" customHeight="1" x14ac:dyDescent="0.4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6.25" customHeight="1" x14ac:dyDescent="0.4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6.25" customHeight="1" x14ac:dyDescent="0.4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6.25" customHeight="1" x14ac:dyDescent="0.4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6.25" customHeight="1" x14ac:dyDescent="0.4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6.25" customHeight="1" x14ac:dyDescent="0.4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6.25" customHeight="1" x14ac:dyDescent="0.4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6.25" customHeight="1" x14ac:dyDescent="0.4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6.25" customHeight="1" x14ac:dyDescent="0.4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6.25" customHeight="1" x14ac:dyDescent="0.4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6.25" customHeight="1" x14ac:dyDescent="0.4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6.25" customHeight="1" x14ac:dyDescent="0.4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6.25" customHeight="1" x14ac:dyDescent="0.4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6.25" customHeight="1" x14ac:dyDescent="0.4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6.25" customHeight="1" x14ac:dyDescent="0.4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6.25" customHeight="1" x14ac:dyDescent="0.4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6.25" customHeight="1" x14ac:dyDescent="0.4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6.25" customHeight="1" x14ac:dyDescent="0.4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6.25" customHeight="1" x14ac:dyDescent="0.4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6.25" customHeight="1" x14ac:dyDescent="0.4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6.25" customHeight="1" x14ac:dyDescent="0.4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6.25" customHeight="1" x14ac:dyDescent="0.4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6.25" customHeight="1" x14ac:dyDescent="0.4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6.25" customHeight="1" x14ac:dyDescent="0.4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6.25" customHeight="1" x14ac:dyDescent="0.4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6.25" customHeight="1" x14ac:dyDescent="0.4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6.25" customHeight="1" x14ac:dyDescent="0.4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6.25" customHeight="1" x14ac:dyDescent="0.4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6.25" customHeight="1" x14ac:dyDescent="0.4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6.25" customHeight="1" x14ac:dyDescent="0.4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6.25" customHeight="1" x14ac:dyDescent="0.4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6.25" customHeight="1" x14ac:dyDescent="0.4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6.25" customHeight="1" x14ac:dyDescent="0.4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6.25" customHeight="1" x14ac:dyDescent="0.4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6.25" customHeight="1" x14ac:dyDescent="0.4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6.25" customHeight="1" x14ac:dyDescent="0.4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6.25" customHeight="1" x14ac:dyDescent="0.4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6.25" customHeight="1" x14ac:dyDescent="0.4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6.25" customHeight="1" x14ac:dyDescent="0.4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6.25" customHeight="1" x14ac:dyDescent="0.4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6.25" customHeight="1" x14ac:dyDescent="0.4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6.25" customHeight="1" x14ac:dyDescent="0.4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6.25" customHeight="1" x14ac:dyDescent="0.4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6.25" customHeight="1" x14ac:dyDescent="0.4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6.25" customHeight="1" x14ac:dyDescent="0.4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6.25" customHeight="1" x14ac:dyDescent="0.4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6.25" customHeight="1" x14ac:dyDescent="0.4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6.25" customHeight="1" x14ac:dyDescent="0.4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6.25" customHeight="1" x14ac:dyDescent="0.4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6.25" customHeight="1" x14ac:dyDescent="0.4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6.25" customHeight="1" x14ac:dyDescent="0.4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6.25" customHeight="1" x14ac:dyDescent="0.4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6.25" customHeight="1" x14ac:dyDescent="0.4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6.25" customHeight="1" x14ac:dyDescent="0.4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6.25" customHeight="1" x14ac:dyDescent="0.4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6.25" customHeight="1" x14ac:dyDescent="0.4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6.25" customHeight="1" x14ac:dyDescent="0.4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6.25" customHeight="1" x14ac:dyDescent="0.4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6.25" customHeight="1" x14ac:dyDescent="0.4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6.25" customHeight="1" x14ac:dyDescent="0.4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6.25" customHeight="1" x14ac:dyDescent="0.4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6.25" customHeight="1" x14ac:dyDescent="0.4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6.25" customHeight="1" x14ac:dyDescent="0.4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6.25" customHeight="1" x14ac:dyDescent="0.4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6.25" customHeight="1" x14ac:dyDescent="0.4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6.25" customHeight="1" x14ac:dyDescent="0.4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6.25" customHeight="1" x14ac:dyDescent="0.4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6.25" customHeight="1" x14ac:dyDescent="0.4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6.25" customHeight="1" x14ac:dyDescent="0.4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6.25" customHeight="1" x14ac:dyDescent="0.4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6.25" customHeight="1" x14ac:dyDescent="0.4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6.25" customHeight="1" x14ac:dyDescent="0.4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6.25" customHeight="1" x14ac:dyDescent="0.4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6.25" customHeight="1" x14ac:dyDescent="0.4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6.25" customHeight="1" x14ac:dyDescent="0.4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6.25" customHeight="1" x14ac:dyDescent="0.4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6.25" customHeight="1" x14ac:dyDescent="0.4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6.25" customHeight="1" x14ac:dyDescent="0.4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6.25" customHeight="1" x14ac:dyDescent="0.4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6.25" customHeight="1" x14ac:dyDescent="0.4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6.25" customHeight="1" x14ac:dyDescent="0.4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6.25" customHeight="1" x14ac:dyDescent="0.4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6.25" customHeight="1" x14ac:dyDescent="0.4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6.25" customHeight="1" x14ac:dyDescent="0.4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6.25" customHeight="1" x14ac:dyDescent="0.4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6.25" customHeight="1" x14ac:dyDescent="0.4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6.25" customHeight="1" x14ac:dyDescent="0.4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6.25" customHeight="1" x14ac:dyDescent="0.4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6.25" customHeight="1" x14ac:dyDescent="0.4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6.25" customHeight="1" x14ac:dyDescent="0.4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6.25" customHeight="1" x14ac:dyDescent="0.4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6.25" customHeight="1" x14ac:dyDescent="0.4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6.25" customHeight="1" x14ac:dyDescent="0.4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6.25" customHeight="1" x14ac:dyDescent="0.4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6.25" customHeight="1" x14ac:dyDescent="0.4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6.25" customHeight="1" x14ac:dyDescent="0.4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6.25" customHeight="1" x14ac:dyDescent="0.4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6.25" customHeight="1" x14ac:dyDescent="0.4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6.25" customHeight="1" x14ac:dyDescent="0.4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6.25" customHeight="1" x14ac:dyDescent="0.4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6.25" customHeight="1" x14ac:dyDescent="0.4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6.25" customHeight="1" x14ac:dyDescent="0.4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6.25" customHeight="1" x14ac:dyDescent="0.4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6.25" customHeight="1" x14ac:dyDescent="0.4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6.25" customHeight="1" x14ac:dyDescent="0.4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6.25" customHeight="1" x14ac:dyDescent="0.4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6.25" customHeight="1" x14ac:dyDescent="0.4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6.25" customHeight="1" x14ac:dyDescent="0.4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6.25" customHeight="1" x14ac:dyDescent="0.4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6.25" customHeight="1" x14ac:dyDescent="0.4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6.25" customHeight="1" x14ac:dyDescent="0.4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6.25" customHeight="1" x14ac:dyDescent="0.4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6.25" customHeight="1" x14ac:dyDescent="0.4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6.25" customHeight="1" x14ac:dyDescent="0.4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6.25" customHeight="1" x14ac:dyDescent="0.4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6.25" customHeight="1" x14ac:dyDescent="0.4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6.25" customHeight="1" x14ac:dyDescent="0.4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6.25" customHeight="1" x14ac:dyDescent="0.4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6.25" customHeight="1" x14ac:dyDescent="0.4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6.25" customHeight="1" x14ac:dyDescent="0.4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6.25" customHeight="1" x14ac:dyDescent="0.4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6.25" customHeight="1" x14ac:dyDescent="0.4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6.25" customHeight="1" x14ac:dyDescent="0.4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6.25" customHeight="1" x14ac:dyDescent="0.4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6.25" customHeight="1" x14ac:dyDescent="0.4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6.25" customHeight="1" x14ac:dyDescent="0.4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6.25" customHeight="1" x14ac:dyDescent="0.4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6.25" customHeight="1" x14ac:dyDescent="0.4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6.25" customHeight="1" x14ac:dyDescent="0.4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6.25" customHeight="1" x14ac:dyDescent="0.4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6.25" customHeight="1" x14ac:dyDescent="0.4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6.25" customHeight="1" x14ac:dyDescent="0.4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6.25" customHeight="1" x14ac:dyDescent="0.4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6.25" customHeight="1" x14ac:dyDescent="0.4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6.25" customHeight="1" x14ac:dyDescent="0.4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6.25" customHeight="1" x14ac:dyDescent="0.4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6.25" customHeight="1" x14ac:dyDescent="0.4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6.25" customHeight="1" x14ac:dyDescent="0.4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6.25" customHeight="1" x14ac:dyDescent="0.4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6.25" customHeight="1" x14ac:dyDescent="0.4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6.25" customHeight="1" x14ac:dyDescent="0.4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6.25" customHeight="1" x14ac:dyDescent="0.4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6.25" customHeight="1" x14ac:dyDescent="0.4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6.25" customHeight="1" x14ac:dyDescent="0.4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6.25" customHeight="1" x14ac:dyDescent="0.4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6.25" customHeight="1" x14ac:dyDescent="0.4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6.25" customHeight="1" x14ac:dyDescent="0.4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6.25" customHeight="1" x14ac:dyDescent="0.4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6.25" customHeight="1" x14ac:dyDescent="0.4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6.25" customHeight="1" x14ac:dyDescent="0.4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6.25" customHeight="1" x14ac:dyDescent="0.4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6.25" customHeight="1" x14ac:dyDescent="0.4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6.25" customHeight="1" x14ac:dyDescent="0.4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6.25" customHeight="1" x14ac:dyDescent="0.4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6.25" customHeight="1" x14ac:dyDescent="0.4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6.25" customHeight="1" x14ac:dyDescent="0.4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6.25" customHeight="1" x14ac:dyDescent="0.4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6.25" customHeight="1" x14ac:dyDescent="0.4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6.25" customHeight="1" x14ac:dyDescent="0.4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6.25" customHeight="1" x14ac:dyDescent="0.4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6.25" customHeight="1" x14ac:dyDescent="0.4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6.25" customHeight="1" x14ac:dyDescent="0.4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6.25" customHeight="1" x14ac:dyDescent="0.4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6.25" customHeight="1" x14ac:dyDescent="0.4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6.25" customHeight="1" x14ac:dyDescent="0.4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6.25" customHeight="1" x14ac:dyDescent="0.4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6.25" customHeight="1" x14ac:dyDescent="0.4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6.25" customHeight="1" x14ac:dyDescent="0.4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6.25" customHeight="1" x14ac:dyDescent="0.4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6.25" customHeight="1" x14ac:dyDescent="0.4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6.25" customHeight="1" x14ac:dyDescent="0.4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6.25" customHeight="1" x14ac:dyDescent="0.4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6.25" customHeight="1" x14ac:dyDescent="0.4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6.25" customHeight="1" x14ac:dyDescent="0.4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6.25" customHeight="1" x14ac:dyDescent="0.4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6.25" customHeight="1" x14ac:dyDescent="0.4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6.25" customHeight="1" x14ac:dyDescent="0.4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6.25" customHeight="1" x14ac:dyDescent="0.4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6.25" customHeight="1" x14ac:dyDescent="0.4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6.25" customHeight="1" x14ac:dyDescent="0.4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6.25" customHeight="1" x14ac:dyDescent="0.4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6.25" customHeight="1" x14ac:dyDescent="0.4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6.25" customHeight="1" x14ac:dyDescent="0.4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6.25" customHeight="1" x14ac:dyDescent="0.4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6.25" customHeight="1" x14ac:dyDescent="0.4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6.25" customHeight="1" x14ac:dyDescent="0.4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6.25" customHeight="1" x14ac:dyDescent="0.4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6.25" customHeight="1" x14ac:dyDescent="0.4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6.25" customHeight="1" x14ac:dyDescent="0.4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6.25" customHeight="1" x14ac:dyDescent="0.4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6.25" customHeight="1" x14ac:dyDescent="0.4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6.25" customHeight="1" x14ac:dyDescent="0.4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6.25" customHeight="1" x14ac:dyDescent="0.4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6.25" customHeight="1" x14ac:dyDescent="0.4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6.25" customHeight="1" x14ac:dyDescent="0.4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6.25" customHeight="1" x14ac:dyDescent="0.4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6.25" customHeight="1" x14ac:dyDescent="0.4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6.25" customHeight="1" x14ac:dyDescent="0.4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6.25" customHeight="1" x14ac:dyDescent="0.4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6.25" customHeight="1" x14ac:dyDescent="0.4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6.25" customHeight="1" x14ac:dyDescent="0.4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6.25" customHeight="1" x14ac:dyDescent="0.4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6.25" customHeight="1" x14ac:dyDescent="0.4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6.25" customHeight="1" x14ac:dyDescent="0.4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6.25" customHeight="1" x14ac:dyDescent="0.4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6.25" customHeight="1" x14ac:dyDescent="0.4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6.25" customHeight="1" x14ac:dyDescent="0.4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6.25" customHeight="1" x14ac:dyDescent="0.4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6.25" customHeight="1" x14ac:dyDescent="0.4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6.25" customHeight="1" x14ac:dyDescent="0.4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6.25" customHeight="1" x14ac:dyDescent="0.4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6.25" customHeight="1" x14ac:dyDescent="0.4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6.25" customHeight="1" x14ac:dyDescent="0.4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6.25" customHeight="1" x14ac:dyDescent="0.4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6.25" customHeight="1" x14ac:dyDescent="0.4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6.25" customHeight="1" x14ac:dyDescent="0.4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6.25" customHeight="1" x14ac:dyDescent="0.4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6.25" customHeight="1" x14ac:dyDescent="0.4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6.25" customHeight="1" x14ac:dyDescent="0.4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6.25" customHeight="1" x14ac:dyDescent="0.4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6.25" customHeight="1" x14ac:dyDescent="0.4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6.25" customHeight="1" x14ac:dyDescent="0.4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6.25" customHeight="1" x14ac:dyDescent="0.4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6.25" customHeight="1" x14ac:dyDescent="0.4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6.25" customHeight="1" x14ac:dyDescent="0.4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6.25" customHeight="1" x14ac:dyDescent="0.4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6.25" customHeight="1" x14ac:dyDescent="0.4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6.25" customHeight="1" x14ac:dyDescent="0.4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6.25" customHeight="1" x14ac:dyDescent="0.4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6.25" customHeight="1" x14ac:dyDescent="0.4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6.25" customHeight="1" x14ac:dyDescent="0.4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6.25" customHeight="1" x14ac:dyDescent="0.4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6.25" customHeight="1" x14ac:dyDescent="0.4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6.25" customHeight="1" x14ac:dyDescent="0.4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6.25" customHeight="1" x14ac:dyDescent="0.4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6.25" customHeight="1" x14ac:dyDescent="0.4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6.25" customHeight="1" x14ac:dyDescent="0.4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6.25" customHeight="1" x14ac:dyDescent="0.4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6.25" customHeight="1" x14ac:dyDescent="0.4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6.25" customHeight="1" x14ac:dyDescent="0.4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6.25" customHeight="1" x14ac:dyDescent="0.4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6.25" customHeight="1" x14ac:dyDescent="0.4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6.25" customHeight="1" x14ac:dyDescent="0.4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6.25" customHeight="1" x14ac:dyDescent="0.4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6.25" customHeight="1" x14ac:dyDescent="0.4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6.25" customHeight="1" x14ac:dyDescent="0.4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6.25" customHeight="1" x14ac:dyDescent="0.4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6.25" customHeight="1" x14ac:dyDescent="0.4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6.25" customHeight="1" x14ac:dyDescent="0.4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6.25" customHeight="1" x14ac:dyDescent="0.4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6.25" customHeight="1" x14ac:dyDescent="0.4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6.25" customHeight="1" x14ac:dyDescent="0.4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6.25" customHeight="1" x14ac:dyDescent="0.4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6.25" customHeight="1" x14ac:dyDescent="0.4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6.25" customHeight="1" x14ac:dyDescent="0.4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6.25" customHeight="1" x14ac:dyDescent="0.4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6.25" customHeight="1" x14ac:dyDescent="0.4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6.25" customHeight="1" x14ac:dyDescent="0.4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6.25" customHeight="1" x14ac:dyDescent="0.4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6.25" customHeight="1" x14ac:dyDescent="0.4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6.25" customHeight="1" x14ac:dyDescent="0.4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6.25" customHeight="1" x14ac:dyDescent="0.4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6.25" customHeight="1" x14ac:dyDescent="0.4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6.25" customHeight="1" x14ac:dyDescent="0.4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6.25" customHeight="1" x14ac:dyDescent="0.4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6.25" customHeight="1" x14ac:dyDescent="0.4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6.25" customHeight="1" x14ac:dyDescent="0.4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6.25" customHeight="1" x14ac:dyDescent="0.4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6.25" customHeight="1" x14ac:dyDescent="0.4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6.25" customHeight="1" x14ac:dyDescent="0.4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6.25" customHeight="1" x14ac:dyDescent="0.4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6.25" customHeight="1" x14ac:dyDescent="0.4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6.25" customHeight="1" x14ac:dyDescent="0.4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6.25" customHeight="1" x14ac:dyDescent="0.4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6.25" customHeight="1" x14ac:dyDescent="0.4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6.25" customHeight="1" x14ac:dyDescent="0.4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6.25" customHeight="1" x14ac:dyDescent="0.4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6.25" customHeight="1" x14ac:dyDescent="0.4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6.25" customHeight="1" x14ac:dyDescent="0.4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6.25" customHeight="1" x14ac:dyDescent="0.4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6.25" customHeight="1" x14ac:dyDescent="0.4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6.25" customHeight="1" x14ac:dyDescent="0.4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6.25" customHeight="1" x14ac:dyDescent="0.4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6.25" customHeight="1" x14ac:dyDescent="0.4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6.25" customHeight="1" x14ac:dyDescent="0.4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6.25" customHeight="1" x14ac:dyDescent="0.4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6.25" customHeight="1" x14ac:dyDescent="0.4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6.25" customHeight="1" x14ac:dyDescent="0.4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6.25" customHeight="1" x14ac:dyDescent="0.4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6.25" customHeight="1" x14ac:dyDescent="0.4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6.25" customHeight="1" x14ac:dyDescent="0.4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6.25" customHeight="1" x14ac:dyDescent="0.4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6.25" customHeight="1" x14ac:dyDescent="0.4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6.25" customHeight="1" x14ac:dyDescent="0.4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6.25" customHeight="1" x14ac:dyDescent="0.4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6.25" customHeight="1" x14ac:dyDescent="0.4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6.25" customHeight="1" x14ac:dyDescent="0.4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6.25" customHeight="1" x14ac:dyDescent="0.4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6.25" customHeight="1" x14ac:dyDescent="0.4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6.25" customHeight="1" x14ac:dyDescent="0.4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6.25" customHeight="1" x14ac:dyDescent="0.4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6.25" customHeight="1" x14ac:dyDescent="0.4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6.25" customHeight="1" x14ac:dyDescent="0.4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6.25" customHeight="1" x14ac:dyDescent="0.4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6.25" customHeight="1" x14ac:dyDescent="0.4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6.25" customHeight="1" x14ac:dyDescent="0.4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6.25" customHeight="1" x14ac:dyDescent="0.4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6.25" customHeight="1" x14ac:dyDescent="0.4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6.25" customHeight="1" x14ac:dyDescent="0.4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6.25" customHeight="1" x14ac:dyDescent="0.4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6.25" customHeight="1" x14ac:dyDescent="0.4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6.25" customHeight="1" x14ac:dyDescent="0.4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6.25" customHeight="1" x14ac:dyDescent="0.4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6.25" customHeight="1" x14ac:dyDescent="0.4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6.25" customHeight="1" x14ac:dyDescent="0.4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6.25" customHeight="1" x14ac:dyDescent="0.4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6.25" customHeight="1" x14ac:dyDescent="0.4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6.25" customHeight="1" x14ac:dyDescent="0.4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6.25" customHeight="1" x14ac:dyDescent="0.4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6.25" customHeight="1" x14ac:dyDescent="0.4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6.25" customHeight="1" x14ac:dyDescent="0.4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6.25" customHeight="1" x14ac:dyDescent="0.4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6.25" customHeight="1" x14ac:dyDescent="0.4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6.25" customHeight="1" x14ac:dyDescent="0.4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6.25" customHeight="1" x14ac:dyDescent="0.4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6.25" customHeight="1" x14ac:dyDescent="0.4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6.25" customHeight="1" x14ac:dyDescent="0.4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6.25" customHeight="1" x14ac:dyDescent="0.4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6.25" customHeight="1" x14ac:dyDescent="0.4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6.25" customHeight="1" x14ac:dyDescent="0.4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6.25" customHeight="1" x14ac:dyDescent="0.4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6.25" customHeight="1" x14ac:dyDescent="0.4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6.25" customHeight="1" x14ac:dyDescent="0.4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6.25" customHeight="1" x14ac:dyDescent="0.4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6.25" customHeight="1" x14ac:dyDescent="0.4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6.25" customHeight="1" x14ac:dyDescent="0.4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6.25" customHeight="1" x14ac:dyDescent="0.4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6.25" customHeight="1" x14ac:dyDescent="0.4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6.25" customHeight="1" x14ac:dyDescent="0.4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6.25" customHeight="1" x14ac:dyDescent="0.4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6.25" customHeight="1" x14ac:dyDescent="0.4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6.25" customHeight="1" x14ac:dyDescent="0.4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6.25" customHeight="1" x14ac:dyDescent="0.4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6.25" customHeight="1" x14ac:dyDescent="0.4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6.25" customHeight="1" x14ac:dyDescent="0.4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6.25" customHeight="1" x14ac:dyDescent="0.4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6.25" customHeight="1" x14ac:dyDescent="0.4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6.25" customHeight="1" x14ac:dyDescent="0.4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6.25" customHeight="1" x14ac:dyDescent="0.4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6.25" customHeight="1" x14ac:dyDescent="0.4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6.25" customHeight="1" x14ac:dyDescent="0.4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6.25" customHeight="1" x14ac:dyDescent="0.4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6.25" customHeight="1" x14ac:dyDescent="0.4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6.25" customHeight="1" x14ac:dyDescent="0.4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6.25" customHeight="1" x14ac:dyDescent="0.4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6.25" customHeight="1" x14ac:dyDescent="0.4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6.25" customHeight="1" x14ac:dyDescent="0.4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6.25" customHeight="1" x14ac:dyDescent="0.4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6.25" customHeight="1" x14ac:dyDescent="0.4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6.25" customHeight="1" x14ac:dyDescent="0.4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6.25" customHeight="1" x14ac:dyDescent="0.4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6.25" customHeight="1" x14ac:dyDescent="0.4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6.25" customHeight="1" x14ac:dyDescent="0.4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6.25" customHeight="1" x14ac:dyDescent="0.4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6.25" customHeight="1" x14ac:dyDescent="0.4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6.25" customHeight="1" x14ac:dyDescent="0.4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6.25" customHeight="1" x14ac:dyDescent="0.4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6.25" customHeight="1" x14ac:dyDescent="0.4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6.25" customHeight="1" x14ac:dyDescent="0.4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6.25" customHeight="1" x14ac:dyDescent="0.4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6.25" customHeight="1" x14ac:dyDescent="0.4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6.25" customHeight="1" x14ac:dyDescent="0.4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6.25" customHeight="1" x14ac:dyDescent="0.4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6.25" customHeight="1" x14ac:dyDescent="0.4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6.25" customHeight="1" x14ac:dyDescent="0.4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6.25" customHeight="1" x14ac:dyDescent="0.4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6.25" customHeight="1" x14ac:dyDescent="0.4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6.25" customHeight="1" x14ac:dyDescent="0.4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6.25" customHeight="1" x14ac:dyDescent="0.4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6.25" customHeight="1" x14ac:dyDescent="0.4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6.25" customHeight="1" x14ac:dyDescent="0.4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6.25" customHeight="1" x14ac:dyDescent="0.4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6.25" customHeight="1" x14ac:dyDescent="0.4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6.25" customHeight="1" x14ac:dyDescent="0.4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6.25" customHeight="1" x14ac:dyDescent="0.4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6.25" customHeight="1" x14ac:dyDescent="0.4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6.25" customHeight="1" x14ac:dyDescent="0.4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6.25" customHeight="1" x14ac:dyDescent="0.4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6.25" customHeight="1" x14ac:dyDescent="0.4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6.25" customHeight="1" x14ac:dyDescent="0.4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6.25" customHeight="1" x14ac:dyDescent="0.4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6.25" customHeight="1" x14ac:dyDescent="0.4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6.25" customHeight="1" x14ac:dyDescent="0.4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6.25" customHeight="1" x14ac:dyDescent="0.4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6.25" customHeight="1" x14ac:dyDescent="0.4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6.25" customHeight="1" x14ac:dyDescent="0.4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6.25" customHeight="1" x14ac:dyDescent="0.4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6.25" customHeight="1" x14ac:dyDescent="0.4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6.25" customHeight="1" x14ac:dyDescent="0.4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6.25" customHeight="1" x14ac:dyDescent="0.4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6.25" customHeight="1" x14ac:dyDescent="0.4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6.25" customHeight="1" x14ac:dyDescent="0.4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6.25" customHeight="1" x14ac:dyDescent="0.4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6.25" customHeight="1" x14ac:dyDescent="0.4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6.25" customHeight="1" x14ac:dyDescent="0.4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6.25" customHeight="1" x14ac:dyDescent="0.4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6.25" customHeight="1" x14ac:dyDescent="0.4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6.25" customHeight="1" x14ac:dyDescent="0.4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6.25" customHeight="1" x14ac:dyDescent="0.4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6.25" customHeight="1" x14ac:dyDescent="0.4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6.25" customHeight="1" x14ac:dyDescent="0.4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6.25" customHeight="1" x14ac:dyDescent="0.4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6.25" customHeight="1" x14ac:dyDescent="0.4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6.25" customHeight="1" x14ac:dyDescent="0.4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6.25" customHeight="1" x14ac:dyDescent="0.4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6.25" customHeight="1" x14ac:dyDescent="0.4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6.25" customHeight="1" x14ac:dyDescent="0.4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6.25" customHeight="1" x14ac:dyDescent="0.4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6.25" customHeight="1" x14ac:dyDescent="0.4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6.25" customHeight="1" x14ac:dyDescent="0.4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6.25" customHeight="1" x14ac:dyDescent="0.4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6.25" customHeight="1" x14ac:dyDescent="0.4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6.25" customHeight="1" x14ac:dyDescent="0.4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6.25" customHeight="1" x14ac:dyDescent="0.4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6.25" customHeight="1" x14ac:dyDescent="0.4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6.25" customHeight="1" x14ac:dyDescent="0.4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6.25" customHeight="1" x14ac:dyDescent="0.4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6.25" customHeight="1" x14ac:dyDescent="0.4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6.25" customHeight="1" x14ac:dyDescent="0.4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6.25" customHeight="1" x14ac:dyDescent="0.4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6.25" customHeight="1" x14ac:dyDescent="0.4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6.25" customHeight="1" x14ac:dyDescent="0.4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6.25" customHeight="1" x14ac:dyDescent="0.4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6.25" customHeight="1" x14ac:dyDescent="0.4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6.25" customHeight="1" x14ac:dyDescent="0.4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6.25" customHeight="1" x14ac:dyDescent="0.4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6.25" customHeight="1" x14ac:dyDescent="0.4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6.25" customHeight="1" x14ac:dyDescent="0.4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6.25" customHeight="1" x14ac:dyDescent="0.4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6.25" customHeight="1" x14ac:dyDescent="0.4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6.25" customHeight="1" x14ac:dyDescent="0.4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6.25" customHeight="1" x14ac:dyDescent="0.4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6.25" customHeight="1" x14ac:dyDescent="0.4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6.25" customHeight="1" x14ac:dyDescent="0.4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6.25" customHeight="1" x14ac:dyDescent="0.4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6.25" customHeight="1" x14ac:dyDescent="0.4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6.25" customHeight="1" x14ac:dyDescent="0.4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6.25" customHeight="1" x14ac:dyDescent="0.4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6.25" customHeight="1" x14ac:dyDescent="0.4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6.25" customHeight="1" x14ac:dyDescent="0.4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6.25" customHeight="1" x14ac:dyDescent="0.4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6.25" customHeight="1" x14ac:dyDescent="0.4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6.25" customHeight="1" x14ac:dyDescent="0.4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6.25" customHeight="1" x14ac:dyDescent="0.4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6.25" customHeight="1" x14ac:dyDescent="0.4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6.25" customHeight="1" x14ac:dyDescent="0.4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6.25" customHeight="1" x14ac:dyDescent="0.4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6.25" customHeight="1" x14ac:dyDescent="0.4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6.25" customHeight="1" x14ac:dyDescent="0.4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6.25" customHeight="1" x14ac:dyDescent="0.4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6.25" customHeight="1" x14ac:dyDescent="0.4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6.25" customHeight="1" x14ac:dyDescent="0.4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6.25" customHeight="1" x14ac:dyDescent="0.4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6.25" customHeight="1" x14ac:dyDescent="0.4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6.25" customHeight="1" x14ac:dyDescent="0.4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6.25" customHeight="1" x14ac:dyDescent="0.4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6.25" customHeight="1" x14ac:dyDescent="0.4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6.25" customHeight="1" x14ac:dyDescent="0.4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6.25" customHeight="1" x14ac:dyDescent="0.4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6.25" customHeight="1" x14ac:dyDescent="0.4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6.25" customHeight="1" x14ac:dyDescent="0.4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6.25" customHeight="1" x14ac:dyDescent="0.4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6.25" customHeight="1" x14ac:dyDescent="0.4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6.25" customHeight="1" x14ac:dyDescent="0.4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6.25" customHeight="1" x14ac:dyDescent="0.4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6.25" customHeight="1" x14ac:dyDescent="0.4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6.25" customHeight="1" x14ac:dyDescent="0.4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6.25" customHeight="1" x14ac:dyDescent="0.4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6.25" customHeight="1" x14ac:dyDescent="0.4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6.25" customHeight="1" x14ac:dyDescent="0.4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6.25" customHeight="1" x14ac:dyDescent="0.4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6.25" customHeight="1" x14ac:dyDescent="0.4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6.25" customHeight="1" x14ac:dyDescent="0.4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6.25" customHeight="1" x14ac:dyDescent="0.4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6.25" customHeight="1" x14ac:dyDescent="0.4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6.25" customHeight="1" x14ac:dyDescent="0.4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6.25" customHeight="1" x14ac:dyDescent="0.4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6.25" customHeight="1" x14ac:dyDescent="0.4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6.25" customHeight="1" x14ac:dyDescent="0.4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6.25" customHeight="1" x14ac:dyDescent="0.4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6.25" customHeight="1" x14ac:dyDescent="0.4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6.25" customHeight="1" x14ac:dyDescent="0.4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6.25" customHeight="1" x14ac:dyDescent="0.4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6.25" customHeight="1" x14ac:dyDescent="0.4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6.25" customHeight="1" x14ac:dyDescent="0.4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6.25" customHeight="1" x14ac:dyDescent="0.4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6.25" customHeight="1" x14ac:dyDescent="0.4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6.25" customHeight="1" x14ac:dyDescent="0.4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6.25" customHeight="1" x14ac:dyDescent="0.4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6.25" customHeight="1" x14ac:dyDescent="0.4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6.25" customHeight="1" x14ac:dyDescent="0.4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6.25" customHeight="1" x14ac:dyDescent="0.4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6.25" customHeight="1" x14ac:dyDescent="0.4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6.25" customHeight="1" x14ac:dyDescent="0.4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6.25" customHeight="1" x14ac:dyDescent="0.4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6.25" customHeight="1" x14ac:dyDescent="0.4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6.25" customHeight="1" x14ac:dyDescent="0.4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6.25" customHeight="1" x14ac:dyDescent="0.4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6.25" customHeight="1" x14ac:dyDescent="0.4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6.25" customHeight="1" x14ac:dyDescent="0.4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6.25" customHeight="1" x14ac:dyDescent="0.4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6.25" customHeight="1" x14ac:dyDescent="0.4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6.25" customHeight="1" x14ac:dyDescent="0.4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6.25" customHeight="1" x14ac:dyDescent="0.4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6.25" customHeight="1" x14ac:dyDescent="0.4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6.25" customHeight="1" x14ac:dyDescent="0.4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6.25" customHeight="1" x14ac:dyDescent="0.4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6.25" customHeight="1" x14ac:dyDescent="0.4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6.25" customHeight="1" x14ac:dyDescent="0.4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6.25" customHeight="1" x14ac:dyDescent="0.4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6.25" customHeight="1" x14ac:dyDescent="0.4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6.25" customHeight="1" x14ac:dyDescent="0.4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6.25" customHeight="1" x14ac:dyDescent="0.4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6.25" customHeight="1" x14ac:dyDescent="0.4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6.25" customHeight="1" x14ac:dyDescent="0.4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6.25" customHeight="1" x14ac:dyDescent="0.4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6.25" customHeight="1" x14ac:dyDescent="0.4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6.25" customHeight="1" x14ac:dyDescent="0.4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6.25" customHeight="1" x14ac:dyDescent="0.4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6.25" customHeight="1" x14ac:dyDescent="0.4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6.25" customHeight="1" x14ac:dyDescent="0.4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6.25" customHeight="1" x14ac:dyDescent="0.4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6.25" customHeight="1" x14ac:dyDescent="0.4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6.25" customHeight="1" x14ac:dyDescent="0.4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6.25" customHeight="1" x14ac:dyDescent="0.4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6.25" customHeight="1" x14ac:dyDescent="0.4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6.25" customHeight="1" x14ac:dyDescent="0.4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6.25" customHeight="1" x14ac:dyDescent="0.4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6.25" customHeight="1" x14ac:dyDescent="0.4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6.25" customHeight="1" x14ac:dyDescent="0.4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6.25" customHeight="1" x14ac:dyDescent="0.4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6.25" customHeight="1" x14ac:dyDescent="0.4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6.25" customHeight="1" x14ac:dyDescent="0.4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6.25" customHeight="1" x14ac:dyDescent="0.4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6.25" customHeight="1" x14ac:dyDescent="0.4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6.25" customHeight="1" x14ac:dyDescent="0.4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6.25" customHeight="1" x14ac:dyDescent="0.4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6.25" customHeight="1" x14ac:dyDescent="0.4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6.25" customHeight="1" x14ac:dyDescent="0.4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6.25" customHeight="1" x14ac:dyDescent="0.4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6.25" customHeight="1" x14ac:dyDescent="0.4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6.25" customHeight="1" x14ac:dyDescent="0.4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6.25" customHeight="1" x14ac:dyDescent="0.4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6.25" customHeight="1" x14ac:dyDescent="0.4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6.25" customHeight="1" x14ac:dyDescent="0.4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6.25" customHeight="1" x14ac:dyDescent="0.4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6.25" customHeight="1" x14ac:dyDescent="0.4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6.25" customHeight="1" x14ac:dyDescent="0.4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6.25" customHeight="1" x14ac:dyDescent="0.4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6.25" customHeight="1" x14ac:dyDescent="0.4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6.25" customHeight="1" x14ac:dyDescent="0.4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6.25" customHeight="1" x14ac:dyDescent="0.4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6.25" customHeight="1" x14ac:dyDescent="0.4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6.25" customHeight="1" x14ac:dyDescent="0.4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6.25" customHeight="1" x14ac:dyDescent="0.4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6.25" customHeight="1" x14ac:dyDescent="0.4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6.25" customHeight="1" x14ac:dyDescent="0.4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6.25" customHeight="1" x14ac:dyDescent="0.4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6.25" customHeight="1" x14ac:dyDescent="0.4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6.25" customHeight="1" x14ac:dyDescent="0.4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6.25" customHeight="1" x14ac:dyDescent="0.4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6.25" customHeight="1" x14ac:dyDescent="0.4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6.25" customHeight="1" x14ac:dyDescent="0.4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6.25" customHeight="1" x14ac:dyDescent="0.4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6.25" customHeight="1" x14ac:dyDescent="0.4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6.25" customHeight="1" x14ac:dyDescent="0.4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6.25" customHeight="1" x14ac:dyDescent="0.4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6.25" customHeight="1" x14ac:dyDescent="0.4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6.25" customHeight="1" x14ac:dyDescent="0.4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6.25" customHeight="1" x14ac:dyDescent="0.4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6.25" customHeight="1" x14ac:dyDescent="0.4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6.25" customHeight="1" x14ac:dyDescent="0.4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6.25" customHeight="1" x14ac:dyDescent="0.4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6.25" customHeight="1" x14ac:dyDescent="0.4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6.25" customHeight="1" x14ac:dyDescent="0.4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6.25" customHeight="1" x14ac:dyDescent="0.4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6.25" customHeight="1" x14ac:dyDescent="0.4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6.25" customHeight="1" x14ac:dyDescent="0.4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6.25" customHeight="1" x14ac:dyDescent="0.4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6.25" customHeight="1" x14ac:dyDescent="0.4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6.25" customHeight="1" x14ac:dyDescent="0.4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6.25" customHeight="1" x14ac:dyDescent="0.4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6.25" customHeight="1" x14ac:dyDescent="0.4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6.25" customHeight="1" x14ac:dyDescent="0.4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6.25" customHeight="1" x14ac:dyDescent="0.4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6.25" customHeight="1" x14ac:dyDescent="0.4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6.25" customHeight="1" x14ac:dyDescent="0.4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6.25" customHeight="1" x14ac:dyDescent="0.4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6.25" customHeight="1" x14ac:dyDescent="0.4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6.25" customHeight="1" x14ac:dyDescent="0.4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6.25" customHeight="1" x14ac:dyDescent="0.4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6.25" customHeight="1" x14ac:dyDescent="0.4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6.25" customHeight="1" x14ac:dyDescent="0.4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6.25" customHeight="1" x14ac:dyDescent="0.4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6.25" customHeight="1" x14ac:dyDescent="0.4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6.25" customHeight="1" x14ac:dyDescent="0.4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6.25" customHeight="1" x14ac:dyDescent="0.4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6.25" customHeight="1" x14ac:dyDescent="0.4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6.25" customHeight="1" x14ac:dyDescent="0.4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6.25" customHeight="1" x14ac:dyDescent="0.4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6.25" customHeight="1" x14ac:dyDescent="0.4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6.25" customHeight="1" x14ac:dyDescent="0.4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6.25" customHeight="1" x14ac:dyDescent="0.4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6.25" customHeight="1" x14ac:dyDescent="0.4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6.25" customHeight="1" x14ac:dyDescent="0.4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6.25" customHeight="1" x14ac:dyDescent="0.4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6.25" customHeight="1" x14ac:dyDescent="0.4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6.25" customHeight="1" x14ac:dyDescent="0.4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6.25" customHeight="1" x14ac:dyDescent="0.4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6.25" customHeight="1" x14ac:dyDescent="0.4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6.25" customHeight="1" x14ac:dyDescent="0.4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6.25" customHeight="1" x14ac:dyDescent="0.4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6.25" customHeight="1" x14ac:dyDescent="0.4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6.25" customHeight="1" x14ac:dyDescent="0.4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6.25" customHeight="1" x14ac:dyDescent="0.4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6.25" customHeight="1" x14ac:dyDescent="0.4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6.25" customHeight="1" x14ac:dyDescent="0.4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6.25" customHeight="1" x14ac:dyDescent="0.4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6.25" customHeight="1" x14ac:dyDescent="0.4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6.25" customHeight="1" x14ac:dyDescent="0.4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6.25" customHeight="1" x14ac:dyDescent="0.4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6.25" customHeight="1" x14ac:dyDescent="0.4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6.25" customHeight="1" x14ac:dyDescent="0.4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6.25" customHeight="1" x14ac:dyDescent="0.4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6.25" customHeight="1" x14ac:dyDescent="0.4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6.25" customHeight="1" x14ac:dyDescent="0.4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6.25" customHeight="1" x14ac:dyDescent="0.4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6.25" customHeight="1" x14ac:dyDescent="0.4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6.25" customHeight="1" x14ac:dyDescent="0.4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6.25" customHeight="1" x14ac:dyDescent="0.4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6.25" customHeight="1" x14ac:dyDescent="0.4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6.25" customHeight="1" x14ac:dyDescent="0.4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6.25" customHeight="1" x14ac:dyDescent="0.4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6.25" customHeight="1" x14ac:dyDescent="0.4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6.25" customHeight="1" x14ac:dyDescent="0.4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6.25" customHeight="1" x14ac:dyDescent="0.4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6.25" customHeight="1" x14ac:dyDescent="0.4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6.25" customHeight="1" x14ac:dyDescent="0.4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6.25" customHeight="1" x14ac:dyDescent="0.4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6.25" customHeight="1" x14ac:dyDescent="0.4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6.25" customHeight="1" x14ac:dyDescent="0.4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0871-8299-47E2-8FDE-429BF189BF4C}">
  <dimension ref="A1:AC1000"/>
  <sheetViews>
    <sheetView tabSelected="1" topLeftCell="A34" zoomScale="85" zoomScaleNormal="85" workbookViewId="0">
      <selection activeCell="E2" sqref="E2"/>
    </sheetView>
  </sheetViews>
  <sheetFormatPr defaultColWidth="12.625" defaultRowHeight="15" customHeight="1" x14ac:dyDescent="0.2"/>
  <cols>
    <col min="1" max="1" width="4.75" customWidth="1"/>
    <col min="2" max="2" width="5" customWidth="1"/>
    <col min="3" max="3" width="3.25" customWidth="1"/>
    <col min="4" max="4" width="5.875" customWidth="1"/>
    <col min="5" max="5" width="5" customWidth="1"/>
    <col min="6" max="6" width="3.25" customWidth="1"/>
    <col min="7" max="7" width="5.875" customWidth="1"/>
    <col min="8" max="8" width="5" customWidth="1"/>
    <col min="9" max="9" width="3.25" customWidth="1"/>
    <col min="10" max="10" width="5.875" customWidth="1"/>
    <col min="11" max="29" width="7.625" customWidth="1"/>
  </cols>
  <sheetData>
    <row r="1" spans="1:29" ht="156.75" customHeight="1" x14ac:dyDescent="0.4">
      <c r="A1" s="1"/>
      <c r="B1" s="38" t="s">
        <v>32</v>
      </c>
      <c r="C1" s="39"/>
      <c r="D1" s="39"/>
      <c r="E1" s="38" t="s">
        <v>33</v>
      </c>
      <c r="F1" s="39"/>
      <c r="G1" s="39"/>
      <c r="H1" s="38" t="s">
        <v>31</v>
      </c>
      <c r="I1" s="39"/>
      <c r="J1" s="3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6.25" customHeight="1" x14ac:dyDescent="0.4">
      <c r="A2" s="1" t="s">
        <v>2</v>
      </c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4</v>
      </c>
      <c r="J2" s="1" t="s">
        <v>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 x14ac:dyDescent="0.4">
      <c r="A3" s="1">
        <v>10</v>
      </c>
      <c r="B3" s="1">
        <v>241</v>
      </c>
      <c r="C3" s="1">
        <f t="shared" ref="C3:C83" si="0">B3/93.4</f>
        <v>2.5802997858672376</v>
      </c>
      <c r="D3" s="1">
        <f>B3/0.203</f>
        <v>1187.192118226601</v>
      </c>
      <c r="E3" s="1">
        <v>250</v>
      </c>
      <c r="F3" s="1">
        <f t="shared" ref="F3:F83" si="1">E3/80</f>
        <v>3.125</v>
      </c>
      <c r="G3" s="1">
        <f>E3/0.188</f>
        <v>1329.7872340425531</v>
      </c>
      <c r="H3" s="1">
        <v>250</v>
      </c>
      <c r="I3" s="1">
        <f t="shared" ref="I3:I83" si="2">H3/102</f>
        <v>2.4509803921568629</v>
      </c>
      <c r="J3" s="1">
        <f>H3/0.196</f>
        <v>1275.5102040816325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6.25" customHeight="1" x14ac:dyDescent="0.4">
      <c r="A4" s="1">
        <v>11</v>
      </c>
      <c r="B4" s="1">
        <v>241</v>
      </c>
      <c r="C4" s="1">
        <f t="shared" si="0"/>
        <v>2.5802997858672376</v>
      </c>
      <c r="D4" s="1">
        <f t="shared" ref="D4:D67" si="3">B4/0.203</f>
        <v>1187.192118226601</v>
      </c>
      <c r="E4" s="1">
        <v>250</v>
      </c>
      <c r="F4" s="1">
        <f t="shared" si="1"/>
        <v>3.125</v>
      </c>
      <c r="G4" s="1">
        <f t="shared" ref="G4:G67" si="4">E4/0.188</f>
        <v>1329.7872340425531</v>
      </c>
      <c r="H4" s="1">
        <v>250</v>
      </c>
      <c r="I4" s="1">
        <f t="shared" si="2"/>
        <v>2.4509803921568629</v>
      </c>
      <c r="J4" s="1">
        <f t="shared" ref="J4:J67" si="5">H4/0.196</f>
        <v>1275.5102040816325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6.25" customHeight="1" x14ac:dyDescent="0.4">
      <c r="A5" s="1">
        <v>12</v>
      </c>
      <c r="B5" s="1">
        <v>241</v>
      </c>
      <c r="C5" s="1">
        <f t="shared" si="0"/>
        <v>2.5802997858672376</v>
      </c>
      <c r="D5" s="1">
        <f t="shared" si="3"/>
        <v>1187.192118226601</v>
      </c>
      <c r="E5" s="1">
        <v>250</v>
      </c>
      <c r="F5" s="1">
        <f t="shared" si="1"/>
        <v>3.125</v>
      </c>
      <c r="G5" s="1">
        <f t="shared" si="4"/>
        <v>1329.7872340425531</v>
      </c>
      <c r="H5" s="1">
        <v>250</v>
      </c>
      <c r="I5" s="1">
        <f t="shared" si="2"/>
        <v>2.4509803921568629</v>
      </c>
      <c r="J5" s="1">
        <f t="shared" si="5"/>
        <v>1275.5102040816325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6.25" customHeight="1" x14ac:dyDescent="0.4">
      <c r="A6" s="1">
        <v>13</v>
      </c>
      <c r="B6" s="1">
        <v>252</v>
      </c>
      <c r="C6" s="1">
        <f t="shared" si="0"/>
        <v>2.6980728051391862</v>
      </c>
      <c r="D6" s="1">
        <f t="shared" si="3"/>
        <v>1241.3793103448274</v>
      </c>
      <c r="E6" s="1">
        <v>250</v>
      </c>
      <c r="F6" s="1">
        <f t="shared" si="1"/>
        <v>3.125</v>
      </c>
      <c r="G6" s="1">
        <f t="shared" si="4"/>
        <v>1329.7872340425531</v>
      </c>
      <c r="H6" s="1">
        <v>250</v>
      </c>
      <c r="I6" s="1">
        <f t="shared" si="2"/>
        <v>2.4509803921568629</v>
      </c>
      <c r="J6" s="1">
        <f t="shared" si="5"/>
        <v>1275.5102040816325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6.25" customHeight="1" x14ac:dyDescent="0.4">
      <c r="A7" s="1">
        <v>14</v>
      </c>
      <c r="B7" s="1">
        <v>253</v>
      </c>
      <c r="C7" s="1">
        <f t="shared" si="0"/>
        <v>2.708779443254818</v>
      </c>
      <c r="D7" s="1">
        <f t="shared" si="3"/>
        <v>1246.3054187192117</v>
      </c>
      <c r="E7" s="1">
        <v>250</v>
      </c>
      <c r="F7" s="1">
        <f t="shared" si="1"/>
        <v>3.125</v>
      </c>
      <c r="G7" s="1">
        <f t="shared" si="4"/>
        <v>1329.7872340425531</v>
      </c>
      <c r="H7" s="1">
        <v>250</v>
      </c>
      <c r="I7" s="1">
        <f t="shared" si="2"/>
        <v>2.4509803921568629</v>
      </c>
      <c r="J7" s="1">
        <f t="shared" si="5"/>
        <v>1275.5102040816325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6.25" customHeight="1" x14ac:dyDescent="0.4">
      <c r="A8" s="1">
        <v>15</v>
      </c>
      <c r="B8" s="1">
        <v>255</v>
      </c>
      <c r="C8" s="1">
        <f t="shared" si="0"/>
        <v>2.7301927194860811</v>
      </c>
      <c r="D8" s="1">
        <f t="shared" si="3"/>
        <v>1256.1576354679803</v>
      </c>
      <c r="E8" s="1">
        <v>250</v>
      </c>
      <c r="F8" s="1">
        <f t="shared" si="1"/>
        <v>3.125</v>
      </c>
      <c r="G8" s="1">
        <f t="shared" si="4"/>
        <v>1329.7872340425531</v>
      </c>
      <c r="H8" s="1">
        <v>250</v>
      </c>
      <c r="I8" s="1">
        <f t="shared" si="2"/>
        <v>2.4509803921568629</v>
      </c>
      <c r="J8" s="1">
        <f t="shared" si="5"/>
        <v>1275.5102040816325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6.25" customHeight="1" x14ac:dyDescent="0.4">
      <c r="A9" s="1">
        <v>16</v>
      </c>
      <c r="B9" s="1">
        <v>257</v>
      </c>
      <c r="C9" s="1">
        <f t="shared" si="0"/>
        <v>2.7516059957173447</v>
      </c>
      <c r="D9" s="1">
        <f t="shared" si="3"/>
        <v>1266.0098522167486</v>
      </c>
      <c r="E9" s="1">
        <v>250</v>
      </c>
      <c r="F9" s="1">
        <f t="shared" si="1"/>
        <v>3.125</v>
      </c>
      <c r="G9" s="1">
        <f t="shared" si="4"/>
        <v>1329.7872340425531</v>
      </c>
      <c r="H9" s="1">
        <v>250</v>
      </c>
      <c r="I9" s="1">
        <f t="shared" si="2"/>
        <v>2.4509803921568629</v>
      </c>
      <c r="J9" s="1">
        <f t="shared" si="5"/>
        <v>1275.5102040816325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6.25" customHeight="1" x14ac:dyDescent="0.4">
      <c r="A10" s="1">
        <v>17</v>
      </c>
      <c r="B10" s="1">
        <v>257</v>
      </c>
      <c r="C10" s="1">
        <f t="shared" si="0"/>
        <v>2.7516059957173447</v>
      </c>
      <c r="D10" s="1">
        <f t="shared" si="3"/>
        <v>1266.0098522167486</v>
      </c>
      <c r="E10" s="1">
        <v>250</v>
      </c>
      <c r="F10" s="1">
        <f t="shared" si="1"/>
        <v>3.125</v>
      </c>
      <c r="G10" s="1">
        <f t="shared" si="4"/>
        <v>1329.7872340425531</v>
      </c>
      <c r="H10" s="1">
        <v>250</v>
      </c>
      <c r="I10" s="1">
        <f t="shared" si="2"/>
        <v>2.4509803921568629</v>
      </c>
      <c r="J10" s="1">
        <f t="shared" si="5"/>
        <v>1275.5102040816325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6.25" customHeight="1" x14ac:dyDescent="0.4">
      <c r="A11" s="1">
        <v>18</v>
      </c>
      <c r="B11" s="1">
        <v>258</v>
      </c>
      <c r="C11" s="1">
        <f t="shared" si="0"/>
        <v>2.7623126338329764</v>
      </c>
      <c r="D11" s="1">
        <f t="shared" si="3"/>
        <v>1270.9359605911329</v>
      </c>
      <c r="E11" s="1">
        <v>250</v>
      </c>
      <c r="F11" s="1">
        <f t="shared" si="1"/>
        <v>3.125</v>
      </c>
      <c r="G11" s="1">
        <f t="shared" si="4"/>
        <v>1329.7872340425531</v>
      </c>
      <c r="H11" s="1">
        <v>250</v>
      </c>
      <c r="I11" s="1">
        <f t="shared" si="2"/>
        <v>2.4509803921568629</v>
      </c>
      <c r="J11" s="1">
        <f t="shared" si="5"/>
        <v>1275.5102040816325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6.25" customHeight="1" x14ac:dyDescent="0.4">
      <c r="A12" s="1">
        <v>19</v>
      </c>
      <c r="B12" s="1">
        <v>259</v>
      </c>
      <c r="C12" s="1">
        <f t="shared" si="0"/>
        <v>2.7730192719486078</v>
      </c>
      <c r="D12" s="1">
        <f t="shared" si="3"/>
        <v>1275.8620689655172</v>
      </c>
      <c r="E12" s="1">
        <v>250</v>
      </c>
      <c r="F12" s="1">
        <f t="shared" si="1"/>
        <v>3.125</v>
      </c>
      <c r="G12" s="1">
        <f t="shared" si="4"/>
        <v>1329.7872340425531</v>
      </c>
      <c r="H12" s="1">
        <v>250</v>
      </c>
      <c r="I12" s="1">
        <f t="shared" si="2"/>
        <v>2.4509803921568629</v>
      </c>
      <c r="J12" s="1">
        <f t="shared" si="5"/>
        <v>1275.5102040816325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6.25" customHeight="1" x14ac:dyDescent="0.4">
      <c r="A13" s="1">
        <v>20</v>
      </c>
      <c r="B13" s="1">
        <v>260</v>
      </c>
      <c r="C13" s="1">
        <f t="shared" si="0"/>
        <v>2.7837259100642395</v>
      </c>
      <c r="D13" s="1">
        <f t="shared" si="3"/>
        <v>1280.7881773399015</v>
      </c>
      <c r="E13" s="1">
        <v>250</v>
      </c>
      <c r="F13" s="1">
        <f t="shared" si="1"/>
        <v>3.125</v>
      </c>
      <c r="G13" s="1">
        <f t="shared" si="4"/>
        <v>1329.7872340425531</v>
      </c>
      <c r="H13" s="1">
        <v>250</v>
      </c>
      <c r="I13" s="1">
        <f t="shared" si="2"/>
        <v>2.4509803921568629</v>
      </c>
      <c r="J13" s="1">
        <f t="shared" si="5"/>
        <v>1275.5102040816325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6.25" customHeight="1" x14ac:dyDescent="0.4">
      <c r="A14" s="1">
        <v>21</v>
      </c>
      <c r="B14" s="1">
        <v>260</v>
      </c>
      <c r="C14" s="1">
        <f t="shared" si="0"/>
        <v>2.7837259100642395</v>
      </c>
      <c r="D14" s="1">
        <f t="shared" si="3"/>
        <v>1280.7881773399015</v>
      </c>
      <c r="E14" s="1">
        <v>249</v>
      </c>
      <c r="F14" s="1">
        <f t="shared" si="1"/>
        <v>3.1124999999999998</v>
      </c>
      <c r="G14" s="1">
        <f t="shared" si="4"/>
        <v>1324.4680851063829</v>
      </c>
      <c r="H14" s="1">
        <v>250</v>
      </c>
      <c r="I14" s="1">
        <f t="shared" si="2"/>
        <v>2.4509803921568629</v>
      </c>
      <c r="J14" s="1">
        <f t="shared" si="5"/>
        <v>1275.5102040816325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6.25" customHeight="1" x14ac:dyDescent="0.4">
      <c r="A15" s="1">
        <v>22</v>
      </c>
      <c r="B15" s="1">
        <v>261</v>
      </c>
      <c r="C15" s="1">
        <f t="shared" si="0"/>
        <v>2.7944325481798713</v>
      </c>
      <c r="D15" s="1">
        <f t="shared" si="3"/>
        <v>1285.7142857142856</v>
      </c>
      <c r="E15" s="1">
        <v>247</v>
      </c>
      <c r="F15" s="1">
        <f t="shared" si="1"/>
        <v>3.0874999999999999</v>
      </c>
      <c r="G15" s="1">
        <f t="shared" si="4"/>
        <v>1313.8297872340424</v>
      </c>
      <c r="H15" s="1">
        <v>250</v>
      </c>
      <c r="I15" s="1">
        <f t="shared" si="2"/>
        <v>2.4509803921568629</v>
      </c>
      <c r="J15" s="1">
        <f t="shared" si="5"/>
        <v>1275.5102040816325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6.25" customHeight="1" x14ac:dyDescent="0.4">
      <c r="A16" s="1">
        <v>23</v>
      </c>
      <c r="B16" s="1">
        <v>262</v>
      </c>
      <c r="C16" s="1">
        <f t="shared" si="0"/>
        <v>2.8051391862955031</v>
      </c>
      <c r="D16" s="1">
        <f t="shared" si="3"/>
        <v>1290.6403940886698</v>
      </c>
      <c r="E16" s="1">
        <v>246</v>
      </c>
      <c r="F16" s="1">
        <f t="shared" si="1"/>
        <v>3.0750000000000002</v>
      </c>
      <c r="G16" s="1">
        <f t="shared" si="4"/>
        <v>1308.5106382978724</v>
      </c>
      <c r="H16" s="1">
        <v>250</v>
      </c>
      <c r="I16" s="1">
        <f t="shared" si="2"/>
        <v>2.4509803921568629</v>
      </c>
      <c r="J16" s="1">
        <f t="shared" si="5"/>
        <v>1275.5102040816325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6.25" customHeight="1" x14ac:dyDescent="0.4">
      <c r="A17" s="1">
        <v>24</v>
      </c>
      <c r="B17" s="1">
        <v>262</v>
      </c>
      <c r="C17" s="1">
        <f t="shared" si="0"/>
        <v>2.8051391862955031</v>
      </c>
      <c r="D17" s="1">
        <f t="shared" si="3"/>
        <v>1290.6403940886698</v>
      </c>
      <c r="E17" s="1">
        <v>243</v>
      </c>
      <c r="F17" s="1">
        <f t="shared" si="1"/>
        <v>3.0375000000000001</v>
      </c>
      <c r="G17" s="1">
        <f t="shared" si="4"/>
        <v>1292.5531914893618</v>
      </c>
      <c r="H17" s="1">
        <v>250</v>
      </c>
      <c r="I17" s="1">
        <f t="shared" si="2"/>
        <v>2.4509803921568629</v>
      </c>
      <c r="J17" s="1">
        <f t="shared" si="5"/>
        <v>1275.5102040816325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6.25" customHeight="1" x14ac:dyDescent="0.4">
      <c r="A18" s="1">
        <v>25</v>
      </c>
      <c r="B18" s="1">
        <v>262</v>
      </c>
      <c r="C18" s="1">
        <f t="shared" si="0"/>
        <v>2.8051391862955031</v>
      </c>
      <c r="D18" s="1">
        <f t="shared" si="3"/>
        <v>1290.6403940886698</v>
      </c>
      <c r="E18" s="1">
        <v>238</v>
      </c>
      <c r="F18" s="1">
        <f t="shared" si="1"/>
        <v>2.9750000000000001</v>
      </c>
      <c r="G18" s="1">
        <f t="shared" si="4"/>
        <v>1265.9574468085107</v>
      </c>
      <c r="H18" s="1">
        <v>250</v>
      </c>
      <c r="I18" s="1">
        <f t="shared" si="2"/>
        <v>2.4509803921568629</v>
      </c>
      <c r="J18" s="1">
        <f t="shared" si="5"/>
        <v>1275.5102040816325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6.25" customHeight="1" x14ac:dyDescent="0.4">
      <c r="A19" s="1">
        <v>26</v>
      </c>
      <c r="B19" s="1">
        <v>263</v>
      </c>
      <c r="C19" s="1">
        <f t="shared" si="0"/>
        <v>2.8158458244111348</v>
      </c>
      <c r="D19" s="1">
        <f t="shared" si="3"/>
        <v>1295.5665024630541</v>
      </c>
      <c r="E19" s="1">
        <v>236</v>
      </c>
      <c r="F19" s="1">
        <f t="shared" si="1"/>
        <v>2.95</v>
      </c>
      <c r="G19" s="1">
        <f t="shared" si="4"/>
        <v>1255.3191489361702</v>
      </c>
      <c r="H19" s="1">
        <v>250</v>
      </c>
      <c r="I19" s="1">
        <f t="shared" si="2"/>
        <v>2.4509803921568629</v>
      </c>
      <c r="J19" s="1">
        <f t="shared" si="5"/>
        <v>1275.5102040816325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6.25" customHeight="1" x14ac:dyDescent="0.4">
      <c r="A20" s="1">
        <v>27</v>
      </c>
      <c r="B20" s="1">
        <v>263</v>
      </c>
      <c r="C20" s="1">
        <f t="shared" si="0"/>
        <v>2.8158458244111348</v>
      </c>
      <c r="D20" s="1">
        <f t="shared" si="3"/>
        <v>1295.5665024630541</v>
      </c>
      <c r="E20" s="1">
        <v>233</v>
      </c>
      <c r="F20" s="1">
        <f t="shared" si="1"/>
        <v>2.9125000000000001</v>
      </c>
      <c r="G20" s="1">
        <f t="shared" si="4"/>
        <v>1239.3617021276596</v>
      </c>
      <c r="H20" s="1">
        <v>250</v>
      </c>
      <c r="I20" s="1">
        <f t="shared" si="2"/>
        <v>2.4509803921568629</v>
      </c>
      <c r="J20" s="1">
        <f t="shared" si="5"/>
        <v>1275.5102040816325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6.25" customHeight="1" x14ac:dyDescent="0.4">
      <c r="A21" s="1">
        <v>28</v>
      </c>
      <c r="B21" s="1">
        <v>263</v>
      </c>
      <c r="C21" s="1">
        <f t="shared" si="0"/>
        <v>2.8158458244111348</v>
      </c>
      <c r="D21" s="1">
        <f t="shared" si="3"/>
        <v>1295.5665024630541</v>
      </c>
      <c r="E21" s="1">
        <v>230</v>
      </c>
      <c r="F21" s="1">
        <f t="shared" si="1"/>
        <v>2.875</v>
      </c>
      <c r="G21" s="1">
        <f t="shared" si="4"/>
        <v>1223.4042553191489</v>
      </c>
      <c r="H21" s="1">
        <v>250</v>
      </c>
      <c r="I21" s="1">
        <f t="shared" si="2"/>
        <v>2.4509803921568629</v>
      </c>
      <c r="J21" s="1">
        <f t="shared" si="5"/>
        <v>1275.5102040816325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25" customHeight="1" x14ac:dyDescent="0.4">
      <c r="A22" s="1">
        <v>29</v>
      </c>
      <c r="B22" s="1">
        <v>264</v>
      </c>
      <c r="C22" s="1">
        <f t="shared" si="0"/>
        <v>2.8265524625267666</v>
      </c>
      <c r="D22" s="1">
        <f t="shared" si="3"/>
        <v>1300.4926108374384</v>
      </c>
      <c r="E22" s="1">
        <v>226</v>
      </c>
      <c r="F22" s="1">
        <f t="shared" si="1"/>
        <v>2.8250000000000002</v>
      </c>
      <c r="G22" s="1">
        <f t="shared" si="4"/>
        <v>1202.127659574468</v>
      </c>
      <c r="H22" s="1">
        <v>250</v>
      </c>
      <c r="I22" s="1">
        <f t="shared" si="2"/>
        <v>2.4509803921568629</v>
      </c>
      <c r="J22" s="1">
        <f t="shared" si="5"/>
        <v>1275.5102040816325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25" customHeight="1" x14ac:dyDescent="0.4">
      <c r="A23" s="1">
        <v>30</v>
      </c>
      <c r="B23" s="1">
        <v>264</v>
      </c>
      <c r="C23" s="1">
        <f t="shared" si="0"/>
        <v>2.8265524625267666</v>
      </c>
      <c r="D23" s="1">
        <f t="shared" si="3"/>
        <v>1300.4926108374384</v>
      </c>
      <c r="E23" s="1">
        <v>223</v>
      </c>
      <c r="F23" s="1">
        <f t="shared" si="1"/>
        <v>2.7875000000000001</v>
      </c>
      <c r="G23" s="1">
        <f t="shared" si="4"/>
        <v>1186.1702127659573</v>
      </c>
      <c r="H23" s="1">
        <v>250</v>
      </c>
      <c r="I23" s="1">
        <f t="shared" si="2"/>
        <v>2.4509803921568629</v>
      </c>
      <c r="J23" s="1">
        <f t="shared" si="5"/>
        <v>1275.5102040816325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25" customHeight="1" x14ac:dyDescent="0.4">
      <c r="A24" s="1">
        <v>31</v>
      </c>
      <c r="B24" s="1">
        <v>238</v>
      </c>
      <c r="C24" s="1">
        <f t="shared" si="0"/>
        <v>2.5481798715203423</v>
      </c>
      <c r="D24" s="1">
        <f t="shared" si="3"/>
        <v>1172.4137931034481</v>
      </c>
      <c r="E24" s="1">
        <v>218</v>
      </c>
      <c r="F24" s="1">
        <f t="shared" si="1"/>
        <v>2.7250000000000001</v>
      </c>
      <c r="G24" s="1">
        <f t="shared" si="4"/>
        <v>1159.5744680851064</v>
      </c>
      <c r="H24" s="1">
        <v>250</v>
      </c>
      <c r="I24" s="1">
        <f t="shared" si="2"/>
        <v>2.4509803921568629</v>
      </c>
      <c r="J24" s="1">
        <f t="shared" si="5"/>
        <v>1275.5102040816325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6.25" customHeight="1" x14ac:dyDescent="0.4">
      <c r="A25" s="1">
        <v>32</v>
      </c>
      <c r="B25" s="1">
        <v>244</v>
      </c>
      <c r="C25" s="1">
        <f t="shared" si="0"/>
        <v>2.6124197002141325</v>
      </c>
      <c r="D25" s="1">
        <f t="shared" si="3"/>
        <v>1201.9704433497536</v>
      </c>
      <c r="E25" s="1">
        <v>214</v>
      </c>
      <c r="F25" s="1">
        <f t="shared" si="1"/>
        <v>2.6749999999999998</v>
      </c>
      <c r="G25" s="1">
        <f t="shared" si="4"/>
        <v>1138.2978723404256</v>
      </c>
      <c r="H25" s="1">
        <v>250</v>
      </c>
      <c r="I25" s="1">
        <f t="shared" si="2"/>
        <v>2.4509803921568629</v>
      </c>
      <c r="J25" s="1">
        <f t="shared" si="5"/>
        <v>1275.5102040816325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6.25" customHeight="1" x14ac:dyDescent="0.4">
      <c r="A26" s="1">
        <v>33</v>
      </c>
      <c r="B26" s="1">
        <v>245</v>
      </c>
      <c r="C26" s="1">
        <f t="shared" si="0"/>
        <v>2.6231263383297643</v>
      </c>
      <c r="D26" s="1">
        <f t="shared" si="3"/>
        <v>1206.8965517241379</v>
      </c>
      <c r="E26" s="1">
        <v>211</v>
      </c>
      <c r="F26" s="1">
        <f t="shared" si="1"/>
        <v>2.6375000000000002</v>
      </c>
      <c r="G26" s="1">
        <f t="shared" si="4"/>
        <v>1122.3404255319149</v>
      </c>
      <c r="H26" s="1">
        <v>250</v>
      </c>
      <c r="I26" s="1">
        <f t="shared" si="2"/>
        <v>2.4509803921568629</v>
      </c>
      <c r="J26" s="1">
        <f t="shared" si="5"/>
        <v>1275.5102040816325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6.25" customHeight="1" x14ac:dyDescent="0.4">
      <c r="A27" s="1">
        <v>34</v>
      </c>
      <c r="B27" s="1">
        <v>244</v>
      </c>
      <c r="C27" s="1">
        <f t="shared" si="0"/>
        <v>2.6124197002141325</v>
      </c>
      <c r="D27" s="1">
        <f t="shared" si="3"/>
        <v>1201.9704433497536</v>
      </c>
      <c r="E27" s="1">
        <v>207</v>
      </c>
      <c r="F27" s="1">
        <f t="shared" si="1"/>
        <v>2.5874999999999999</v>
      </c>
      <c r="G27" s="1">
        <f t="shared" si="4"/>
        <v>1101.063829787234</v>
      </c>
      <c r="H27" s="1">
        <v>249</v>
      </c>
      <c r="I27" s="1">
        <f t="shared" si="2"/>
        <v>2.4411764705882355</v>
      </c>
      <c r="J27" s="1">
        <f t="shared" si="5"/>
        <v>1270.408163265306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6.25" customHeight="1" x14ac:dyDescent="0.4">
      <c r="A28" s="1">
        <v>35</v>
      </c>
      <c r="B28" s="1">
        <v>245</v>
      </c>
      <c r="C28" s="1">
        <f t="shared" si="0"/>
        <v>2.6231263383297643</v>
      </c>
      <c r="D28" s="1">
        <f t="shared" si="3"/>
        <v>1206.8965517241379</v>
      </c>
      <c r="E28" s="1">
        <v>203</v>
      </c>
      <c r="F28" s="1">
        <f t="shared" si="1"/>
        <v>2.5375000000000001</v>
      </c>
      <c r="G28" s="1">
        <f t="shared" si="4"/>
        <v>1079.7872340425531</v>
      </c>
      <c r="H28" s="1">
        <v>248</v>
      </c>
      <c r="I28" s="1">
        <f t="shared" si="2"/>
        <v>2.4313725490196076</v>
      </c>
      <c r="J28" s="1">
        <f t="shared" si="5"/>
        <v>1265.3061224489795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6.25" customHeight="1" x14ac:dyDescent="0.4">
      <c r="A29" s="1">
        <v>36</v>
      </c>
      <c r="B29" s="1">
        <v>245</v>
      </c>
      <c r="C29" s="1">
        <f t="shared" si="0"/>
        <v>2.6231263383297643</v>
      </c>
      <c r="D29" s="1">
        <f t="shared" si="3"/>
        <v>1206.8965517241379</v>
      </c>
      <c r="E29" s="1">
        <v>198</v>
      </c>
      <c r="F29" s="1">
        <f t="shared" si="1"/>
        <v>2.4750000000000001</v>
      </c>
      <c r="G29" s="1">
        <f t="shared" si="4"/>
        <v>1053.1914893617022</v>
      </c>
      <c r="H29" s="1">
        <v>238</v>
      </c>
      <c r="I29" s="1">
        <f t="shared" si="2"/>
        <v>2.3333333333333335</v>
      </c>
      <c r="J29" s="1">
        <f t="shared" si="5"/>
        <v>1214.2857142857142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25" customHeight="1" x14ac:dyDescent="0.4">
      <c r="A30" s="1">
        <v>37</v>
      </c>
      <c r="B30" s="1">
        <v>245</v>
      </c>
      <c r="C30" s="1">
        <f t="shared" si="0"/>
        <v>2.6231263383297643</v>
      </c>
      <c r="D30" s="1">
        <f t="shared" si="3"/>
        <v>1206.8965517241379</v>
      </c>
      <c r="E30" s="1">
        <v>195</v>
      </c>
      <c r="F30" s="1">
        <f t="shared" si="1"/>
        <v>2.4375</v>
      </c>
      <c r="G30" s="1">
        <f t="shared" si="4"/>
        <v>1037.2340425531916</v>
      </c>
      <c r="H30" s="1">
        <v>230</v>
      </c>
      <c r="I30" s="1">
        <f t="shared" si="2"/>
        <v>2.2549019607843137</v>
      </c>
      <c r="J30" s="1">
        <f t="shared" si="5"/>
        <v>1173.4693877551019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6.25" customHeight="1" x14ac:dyDescent="0.4">
      <c r="A31" s="1">
        <v>38</v>
      </c>
      <c r="B31" s="1">
        <v>246</v>
      </c>
      <c r="C31" s="1">
        <f t="shared" si="0"/>
        <v>2.633832976445396</v>
      </c>
      <c r="D31" s="1">
        <f t="shared" si="3"/>
        <v>1211.8226600985222</v>
      </c>
      <c r="E31" s="1">
        <v>192</v>
      </c>
      <c r="F31" s="1">
        <f t="shared" si="1"/>
        <v>2.4</v>
      </c>
      <c r="G31" s="1">
        <f t="shared" si="4"/>
        <v>1021.2765957446809</v>
      </c>
      <c r="H31" s="1">
        <v>220</v>
      </c>
      <c r="I31" s="1">
        <f t="shared" si="2"/>
        <v>2.1568627450980391</v>
      </c>
      <c r="J31" s="1">
        <f t="shared" si="5"/>
        <v>1122.4489795918366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25" customHeight="1" x14ac:dyDescent="0.4">
      <c r="A32" s="1">
        <v>39</v>
      </c>
      <c r="B32" s="1">
        <v>246</v>
      </c>
      <c r="C32" s="1">
        <f t="shared" si="0"/>
        <v>2.633832976445396</v>
      </c>
      <c r="D32" s="1">
        <f t="shared" si="3"/>
        <v>1211.8226600985222</v>
      </c>
      <c r="E32" s="1">
        <v>186</v>
      </c>
      <c r="F32" s="1">
        <f t="shared" si="1"/>
        <v>2.3250000000000002</v>
      </c>
      <c r="G32" s="1">
        <f t="shared" si="4"/>
        <v>989.36170212765956</v>
      </c>
      <c r="H32" s="1">
        <v>216</v>
      </c>
      <c r="I32" s="1">
        <f t="shared" si="2"/>
        <v>2.1176470588235294</v>
      </c>
      <c r="J32" s="1">
        <f t="shared" si="5"/>
        <v>1102.0408163265306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6.25" customHeight="1" x14ac:dyDescent="0.4">
      <c r="A33" s="1">
        <v>40</v>
      </c>
      <c r="B33" s="1">
        <v>246</v>
      </c>
      <c r="C33" s="1">
        <f t="shared" si="0"/>
        <v>2.633832976445396</v>
      </c>
      <c r="D33" s="1">
        <f t="shared" si="3"/>
        <v>1211.8226600985222</v>
      </c>
      <c r="E33" s="1">
        <v>183</v>
      </c>
      <c r="F33" s="1">
        <f t="shared" si="1"/>
        <v>2.2875000000000001</v>
      </c>
      <c r="G33" s="1">
        <f t="shared" si="4"/>
        <v>973.40425531914889</v>
      </c>
      <c r="H33" s="1">
        <v>210</v>
      </c>
      <c r="I33" s="1">
        <f t="shared" si="2"/>
        <v>2.0588235294117645</v>
      </c>
      <c r="J33" s="1">
        <f t="shared" si="5"/>
        <v>1071.4285714285713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25" customHeight="1" x14ac:dyDescent="0.4">
      <c r="A34" s="1">
        <v>41</v>
      </c>
      <c r="B34" s="1">
        <v>247</v>
      </c>
      <c r="C34" s="1">
        <f t="shared" si="0"/>
        <v>2.6445396145610278</v>
      </c>
      <c r="D34" s="1">
        <f t="shared" si="3"/>
        <v>1216.7487684729062</v>
      </c>
      <c r="E34" s="1">
        <v>178</v>
      </c>
      <c r="F34" s="1">
        <f t="shared" si="1"/>
        <v>2.2250000000000001</v>
      </c>
      <c r="G34" s="1">
        <f t="shared" si="4"/>
        <v>946.80851063829789</v>
      </c>
      <c r="H34" s="1">
        <v>208</v>
      </c>
      <c r="I34" s="1">
        <f t="shared" si="2"/>
        <v>2.0392156862745097</v>
      </c>
      <c r="J34" s="1">
        <f t="shared" si="5"/>
        <v>1061.2244897959183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25" customHeight="1" x14ac:dyDescent="0.4">
      <c r="A35" s="1">
        <v>42</v>
      </c>
      <c r="B35" s="1">
        <v>246</v>
      </c>
      <c r="C35" s="1">
        <f t="shared" si="0"/>
        <v>2.633832976445396</v>
      </c>
      <c r="D35" s="1">
        <f t="shared" si="3"/>
        <v>1211.8226600985222</v>
      </c>
      <c r="E35" s="1">
        <v>173</v>
      </c>
      <c r="F35" s="1">
        <f t="shared" si="1"/>
        <v>2.1625000000000001</v>
      </c>
      <c r="G35" s="1">
        <f t="shared" si="4"/>
        <v>920.21276595744678</v>
      </c>
      <c r="H35" s="1">
        <v>204</v>
      </c>
      <c r="I35" s="1">
        <f t="shared" si="2"/>
        <v>2</v>
      </c>
      <c r="J35" s="1">
        <f t="shared" si="5"/>
        <v>1040.8163265306123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6.25" customHeight="1" x14ac:dyDescent="0.4">
      <c r="A36" s="1">
        <v>43</v>
      </c>
      <c r="B36" s="1">
        <v>248</v>
      </c>
      <c r="C36" s="1">
        <f t="shared" si="0"/>
        <v>2.6552462526766591</v>
      </c>
      <c r="D36" s="1">
        <f t="shared" si="3"/>
        <v>1221.6748768472905</v>
      </c>
      <c r="E36" s="1">
        <v>172</v>
      </c>
      <c r="F36" s="1">
        <f t="shared" si="1"/>
        <v>2.15</v>
      </c>
      <c r="G36" s="1">
        <f t="shared" si="4"/>
        <v>914.89361702127655</v>
      </c>
      <c r="H36" s="1">
        <v>202</v>
      </c>
      <c r="I36" s="1">
        <f t="shared" si="2"/>
        <v>1.9803921568627452</v>
      </c>
      <c r="J36" s="1">
        <f t="shared" si="5"/>
        <v>1030.612244897959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6.25" customHeight="1" x14ac:dyDescent="0.4">
      <c r="A37" s="1">
        <v>44</v>
      </c>
      <c r="B37" s="1">
        <v>248</v>
      </c>
      <c r="C37" s="1">
        <f t="shared" si="0"/>
        <v>2.6552462526766591</v>
      </c>
      <c r="D37" s="1">
        <f t="shared" si="3"/>
        <v>1221.6748768472905</v>
      </c>
      <c r="E37" s="1">
        <v>167</v>
      </c>
      <c r="F37" s="1">
        <f t="shared" si="1"/>
        <v>2.0874999999999999</v>
      </c>
      <c r="G37" s="1">
        <f t="shared" si="4"/>
        <v>888.29787234042556</v>
      </c>
      <c r="H37" s="1">
        <v>198</v>
      </c>
      <c r="I37" s="1">
        <f t="shared" si="2"/>
        <v>1.9411764705882353</v>
      </c>
      <c r="J37" s="1">
        <f t="shared" si="5"/>
        <v>1010.204081632653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6.25" customHeight="1" x14ac:dyDescent="0.4">
      <c r="A38" s="1">
        <v>45</v>
      </c>
      <c r="B38" s="1">
        <v>247</v>
      </c>
      <c r="C38" s="1">
        <f t="shared" si="0"/>
        <v>2.6445396145610278</v>
      </c>
      <c r="D38" s="1">
        <f t="shared" si="3"/>
        <v>1216.7487684729062</v>
      </c>
      <c r="E38" s="1">
        <v>163</v>
      </c>
      <c r="F38" s="1">
        <f t="shared" si="1"/>
        <v>2.0375000000000001</v>
      </c>
      <c r="G38" s="1">
        <f t="shared" si="4"/>
        <v>867.02127659574467</v>
      </c>
      <c r="H38" s="1">
        <v>192</v>
      </c>
      <c r="I38" s="1">
        <f t="shared" si="2"/>
        <v>1.8823529411764706</v>
      </c>
      <c r="J38" s="1">
        <f t="shared" si="5"/>
        <v>979.59183673469386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6.25" customHeight="1" x14ac:dyDescent="0.4">
      <c r="A39" s="1">
        <v>46</v>
      </c>
      <c r="B39" s="1">
        <v>248</v>
      </c>
      <c r="C39" s="1">
        <f t="shared" si="0"/>
        <v>2.6552462526766591</v>
      </c>
      <c r="D39" s="1">
        <f t="shared" si="3"/>
        <v>1221.6748768472905</v>
      </c>
      <c r="E39" s="1">
        <v>159</v>
      </c>
      <c r="F39" s="1">
        <f t="shared" si="1"/>
        <v>1.9875</v>
      </c>
      <c r="G39" s="1">
        <f t="shared" si="4"/>
        <v>845.74468085106378</v>
      </c>
      <c r="H39" s="1">
        <v>184</v>
      </c>
      <c r="I39" s="1">
        <f t="shared" si="2"/>
        <v>1.803921568627451</v>
      </c>
      <c r="J39" s="1">
        <f t="shared" si="5"/>
        <v>938.77551020408157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25" customHeight="1" x14ac:dyDescent="0.4">
      <c r="A40" s="1">
        <v>47</v>
      </c>
      <c r="B40" s="1">
        <v>249</v>
      </c>
      <c r="C40" s="1">
        <f t="shared" si="0"/>
        <v>2.6659528907922909</v>
      </c>
      <c r="D40" s="1">
        <f t="shared" si="3"/>
        <v>1226.6009852216748</v>
      </c>
      <c r="E40" s="1">
        <v>155</v>
      </c>
      <c r="F40" s="1">
        <f t="shared" si="1"/>
        <v>1.9375</v>
      </c>
      <c r="G40" s="1">
        <f t="shared" si="4"/>
        <v>824.468085106383</v>
      </c>
      <c r="H40" s="1">
        <v>178</v>
      </c>
      <c r="I40" s="1">
        <f t="shared" si="2"/>
        <v>1.7450980392156863</v>
      </c>
      <c r="J40" s="1">
        <f t="shared" si="5"/>
        <v>908.16326530612241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6.25" customHeight="1" x14ac:dyDescent="0.4">
      <c r="A41" s="1">
        <v>48</v>
      </c>
      <c r="B41" s="1">
        <v>248</v>
      </c>
      <c r="C41" s="1">
        <f t="shared" si="0"/>
        <v>2.6552462526766591</v>
      </c>
      <c r="D41" s="1">
        <f t="shared" si="3"/>
        <v>1221.6748768472905</v>
      </c>
      <c r="E41" s="1">
        <v>152</v>
      </c>
      <c r="F41" s="1">
        <f t="shared" si="1"/>
        <v>1.9</v>
      </c>
      <c r="G41" s="1">
        <f t="shared" si="4"/>
        <v>808.51063829787233</v>
      </c>
      <c r="H41" s="1">
        <v>172</v>
      </c>
      <c r="I41" s="1">
        <f t="shared" si="2"/>
        <v>1.6862745098039216</v>
      </c>
      <c r="J41" s="1">
        <f t="shared" si="5"/>
        <v>877.55102040816325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6.25" customHeight="1" x14ac:dyDescent="0.4">
      <c r="A42" s="1">
        <v>49</v>
      </c>
      <c r="B42" s="1">
        <v>249</v>
      </c>
      <c r="C42" s="1">
        <f t="shared" si="0"/>
        <v>2.6659528907922909</v>
      </c>
      <c r="D42" s="1">
        <f t="shared" si="3"/>
        <v>1226.6009852216748</v>
      </c>
      <c r="E42" s="1">
        <v>148</v>
      </c>
      <c r="F42" s="1">
        <f t="shared" si="1"/>
        <v>1.85</v>
      </c>
      <c r="G42" s="1">
        <f t="shared" si="4"/>
        <v>787.23404255319144</v>
      </c>
      <c r="H42" s="1">
        <v>168</v>
      </c>
      <c r="I42" s="1">
        <f t="shared" si="2"/>
        <v>1.6470588235294117</v>
      </c>
      <c r="J42" s="1">
        <f t="shared" si="5"/>
        <v>857.14285714285711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25" customHeight="1" x14ac:dyDescent="0.4">
      <c r="A43" s="1">
        <v>50</v>
      </c>
      <c r="B43" s="1">
        <v>230</v>
      </c>
      <c r="C43" s="1">
        <f t="shared" si="0"/>
        <v>2.462526766595289</v>
      </c>
      <c r="D43" s="1">
        <f t="shared" si="3"/>
        <v>1133.0049261083743</v>
      </c>
      <c r="E43" s="1">
        <v>144</v>
      </c>
      <c r="F43" s="1">
        <f t="shared" si="1"/>
        <v>1.8</v>
      </c>
      <c r="G43" s="1">
        <f t="shared" si="4"/>
        <v>765.95744680851067</v>
      </c>
      <c r="H43" s="1">
        <v>162</v>
      </c>
      <c r="I43" s="1">
        <f t="shared" si="2"/>
        <v>1.588235294117647</v>
      </c>
      <c r="J43" s="1">
        <f t="shared" si="5"/>
        <v>826.53061224489795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 x14ac:dyDescent="0.4">
      <c r="A44" s="1">
        <v>51</v>
      </c>
      <c r="B44" s="1">
        <v>227</v>
      </c>
      <c r="C44" s="1">
        <f t="shared" si="0"/>
        <v>2.4304068522483937</v>
      </c>
      <c r="D44" s="1">
        <f t="shared" si="3"/>
        <v>1118.2266009852217</v>
      </c>
      <c r="E44" s="1">
        <v>142</v>
      </c>
      <c r="F44" s="1">
        <f t="shared" si="1"/>
        <v>1.7749999999999999</v>
      </c>
      <c r="G44" s="1">
        <f t="shared" si="4"/>
        <v>755.31914893617022</v>
      </c>
      <c r="H44" s="1">
        <v>158</v>
      </c>
      <c r="I44" s="1">
        <f t="shared" si="2"/>
        <v>1.5490196078431373</v>
      </c>
      <c r="J44" s="1">
        <f t="shared" si="5"/>
        <v>806.12244897959181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 x14ac:dyDescent="0.4">
      <c r="A45" s="1">
        <v>52</v>
      </c>
      <c r="B45" s="1">
        <v>228</v>
      </c>
      <c r="C45" s="1">
        <f t="shared" si="0"/>
        <v>2.4411134903640255</v>
      </c>
      <c r="D45" s="1">
        <f t="shared" si="3"/>
        <v>1123.1527093596058</v>
      </c>
      <c r="E45" s="1">
        <v>139</v>
      </c>
      <c r="F45" s="1">
        <f t="shared" si="1"/>
        <v>1.7375</v>
      </c>
      <c r="G45" s="1">
        <f t="shared" si="4"/>
        <v>739.36170212765956</v>
      </c>
      <c r="H45" s="1">
        <v>152</v>
      </c>
      <c r="I45" s="1">
        <f t="shared" si="2"/>
        <v>1.4901960784313726</v>
      </c>
      <c r="J45" s="1">
        <f t="shared" si="5"/>
        <v>775.51020408163265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25" customHeight="1" x14ac:dyDescent="0.4">
      <c r="A46" s="1">
        <v>53</v>
      </c>
      <c r="B46" s="1">
        <v>229</v>
      </c>
      <c r="C46" s="1">
        <f t="shared" si="0"/>
        <v>2.4518201284796572</v>
      </c>
      <c r="D46" s="1">
        <f t="shared" si="3"/>
        <v>1128.07881773399</v>
      </c>
      <c r="E46" s="1">
        <v>138</v>
      </c>
      <c r="F46" s="1">
        <f t="shared" si="1"/>
        <v>1.7250000000000001</v>
      </c>
      <c r="G46" s="1">
        <f t="shared" si="4"/>
        <v>734.04255319148933</v>
      </c>
      <c r="H46" s="1">
        <v>150</v>
      </c>
      <c r="I46" s="1">
        <f t="shared" si="2"/>
        <v>1.4705882352941178</v>
      </c>
      <c r="J46" s="1">
        <f t="shared" si="5"/>
        <v>765.30612244897952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25" customHeight="1" x14ac:dyDescent="0.4">
      <c r="A47" s="1">
        <v>54</v>
      </c>
      <c r="B47" s="1">
        <v>208</v>
      </c>
      <c r="C47" s="1">
        <f t="shared" si="0"/>
        <v>2.2269807280513918</v>
      </c>
      <c r="D47" s="1">
        <f t="shared" si="3"/>
        <v>1024.6305418719212</v>
      </c>
      <c r="E47" s="1">
        <v>132</v>
      </c>
      <c r="F47" s="1">
        <f t="shared" si="1"/>
        <v>1.65</v>
      </c>
      <c r="G47" s="1">
        <f t="shared" si="4"/>
        <v>702.12765957446811</v>
      </c>
      <c r="H47" s="1">
        <v>146</v>
      </c>
      <c r="I47" s="1">
        <f t="shared" si="2"/>
        <v>1.4313725490196079</v>
      </c>
      <c r="J47" s="1">
        <f t="shared" si="5"/>
        <v>744.89795918367349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6.25" customHeight="1" x14ac:dyDescent="0.4">
      <c r="A48" s="1">
        <v>55</v>
      </c>
      <c r="B48" s="1">
        <v>208</v>
      </c>
      <c r="C48" s="1">
        <f t="shared" si="0"/>
        <v>2.2269807280513918</v>
      </c>
      <c r="D48" s="1">
        <f t="shared" si="3"/>
        <v>1024.6305418719212</v>
      </c>
      <c r="E48" s="1">
        <v>128</v>
      </c>
      <c r="F48" s="1">
        <f t="shared" si="1"/>
        <v>1.6</v>
      </c>
      <c r="G48" s="1">
        <f t="shared" si="4"/>
        <v>680.85106382978722</v>
      </c>
      <c r="H48" s="1">
        <v>142</v>
      </c>
      <c r="I48" s="1">
        <f t="shared" si="2"/>
        <v>1.392156862745098</v>
      </c>
      <c r="J48" s="1">
        <f t="shared" si="5"/>
        <v>724.48979591836735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6.25" customHeight="1" x14ac:dyDescent="0.4">
      <c r="A49" s="1">
        <v>56</v>
      </c>
      <c r="B49" s="1">
        <v>207</v>
      </c>
      <c r="C49" s="1">
        <f t="shared" si="0"/>
        <v>2.21627408993576</v>
      </c>
      <c r="D49" s="1">
        <f t="shared" si="3"/>
        <v>1019.7044334975369</v>
      </c>
      <c r="E49" s="1">
        <v>124</v>
      </c>
      <c r="F49" s="1">
        <f t="shared" si="1"/>
        <v>1.55</v>
      </c>
      <c r="G49" s="1">
        <f t="shared" si="4"/>
        <v>659.57446808510633</v>
      </c>
      <c r="H49" s="1">
        <v>139</v>
      </c>
      <c r="I49" s="1">
        <f t="shared" si="2"/>
        <v>1.3627450980392157</v>
      </c>
      <c r="J49" s="1">
        <f t="shared" si="5"/>
        <v>709.18367346938771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25" customHeight="1" x14ac:dyDescent="0.4">
      <c r="A50" s="1">
        <v>57</v>
      </c>
      <c r="B50" s="1">
        <v>183</v>
      </c>
      <c r="C50" s="1">
        <f t="shared" si="0"/>
        <v>1.9593147751605995</v>
      </c>
      <c r="D50" s="1">
        <f t="shared" si="3"/>
        <v>901.47783251231522</v>
      </c>
      <c r="E50" s="1">
        <v>120</v>
      </c>
      <c r="F50" s="1">
        <f t="shared" si="1"/>
        <v>1.5</v>
      </c>
      <c r="G50" s="1">
        <f t="shared" si="4"/>
        <v>638.29787234042556</v>
      </c>
      <c r="H50" s="1">
        <v>136</v>
      </c>
      <c r="I50" s="1">
        <f t="shared" si="2"/>
        <v>1.3333333333333333</v>
      </c>
      <c r="J50" s="1">
        <f t="shared" si="5"/>
        <v>693.87755102040819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25" customHeight="1" x14ac:dyDescent="0.4">
      <c r="A51" s="1">
        <v>58</v>
      </c>
      <c r="B51" s="1">
        <v>189</v>
      </c>
      <c r="C51" s="1">
        <f t="shared" si="0"/>
        <v>2.0235546038543895</v>
      </c>
      <c r="D51" s="1">
        <f t="shared" si="3"/>
        <v>931.03448275862058</v>
      </c>
      <c r="E51" s="1">
        <v>114</v>
      </c>
      <c r="F51" s="1">
        <f t="shared" si="1"/>
        <v>1.425</v>
      </c>
      <c r="G51" s="1">
        <f t="shared" si="4"/>
        <v>606.38297872340422</v>
      </c>
      <c r="H51" s="1">
        <v>132</v>
      </c>
      <c r="I51" s="1">
        <f t="shared" si="2"/>
        <v>1.2941176470588236</v>
      </c>
      <c r="J51" s="1">
        <f t="shared" si="5"/>
        <v>673.46938775510205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6.25" customHeight="1" x14ac:dyDescent="0.4">
      <c r="A52" s="1">
        <v>59</v>
      </c>
      <c r="B52" s="1">
        <v>189</v>
      </c>
      <c r="C52" s="1">
        <f t="shared" si="0"/>
        <v>2.0235546038543895</v>
      </c>
      <c r="D52" s="1">
        <f t="shared" si="3"/>
        <v>931.03448275862058</v>
      </c>
      <c r="E52" s="1">
        <v>108</v>
      </c>
      <c r="F52" s="1">
        <f t="shared" si="1"/>
        <v>1.35</v>
      </c>
      <c r="G52" s="1">
        <f t="shared" si="4"/>
        <v>574.468085106383</v>
      </c>
      <c r="H52" s="1">
        <v>130</v>
      </c>
      <c r="I52" s="1">
        <f t="shared" si="2"/>
        <v>1.2745098039215685</v>
      </c>
      <c r="J52" s="1">
        <f t="shared" si="5"/>
        <v>663.26530612244892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6.25" customHeight="1" x14ac:dyDescent="0.4">
      <c r="A53" s="1">
        <v>60</v>
      </c>
      <c r="B53" s="1">
        <v>190</v>
      </c>
      <c r="C53" s="1">
        <f t="shared" si="0"/>
        <v>2.0342612419700212</v>
      </c>
      <c r="D53" s="1">
        <f t="shared" si="3"/>
        <v>935.96059113300487</v>
      </c>
      <c r="E53" s="1">
        <v>109</v>
      </c>
      <c r="F53" s="1">
        <f t="shared" si="1"/>
        <v>1.3625</v>
      </c>
      <c r="G53" s="1">
        <f t="shared" si="4"/>
        <v>579.78723404255322</v>
      </c>
      <c r="H53" s="1">
        <v>127</v>
      </c>
      <c r="I53" s="1">
        <f t="shared" si="2"/>
        <v>1.2450980392156863</v>
      </c>
      <c r="J53" s="1">
        <f t="shared" si="5"/>
        <v>647.9591836734694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6.25" customHeight="1" x14ac:dyDescent="0.4">
      <c r="A54" s="1">
        <v>61</v>
      </c>
      <c r="B54" s="1">
        <v>179</v>
      </c>
      <c r="C54" s="1">
        <f t="shared" si="0"/>
        <v>1.9164882226980726</v>
      </c>
      <c r="D54" s="1">
        <f t="shared" si="3"/>
        <v>881.77339901477831</v>
      </c>
      <c r="E54" s="1">
        <v>108</v>
      </c>
      <c r="F54" s="1">
        <f t="shared" si="1"/>
        <v>1.35</v>
      </c>
      <c r="G54" s="1">
        <f t="shared" si="4"/>
        <v>574.468085106383</v>
      </c>
      <c r="H54" s="1">
        <v>123</v>
      </c>
      <c r="I54" s="1">
        <f t="shared" si="2"/>
        <v>1.2058823529411764</v>
      </c>
      <c r="J54" s="1">
        <f t="shared" si="5"/>
        <v>627.55102040816325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6.25" customHeight="1" x14ac:dyDescent="0.4">
      <c r="A55" s="1">
        <v>62</v>
      </c>
      <c r="B55" s="1">
        <v>179</v>
      </c>
      <c r="C55" s="1">
        <f t="shared" si="0"/>
        <v>1.9164882226980726</v>
      </c>
      <c r="D55" s="1">
        <f t="shared" si="3"/>
        <v>881.77339901477831</v>
      </c>
      <c r="E55" s="1">
        <v>106</v>
      </c>
      <c r="F55" s="1">
        <f t="shared" si="1"/>
        <v>1.325</v>
      </c>
      <c r="G55" s="1">
        <f t="shared" si="4"/>
        <v>563.82978723404256</v>
      </c>
      <c r="H55" s="1">
        <v>120</v>
      </c>
      <c r="I55" s="1">
        <f t="shared" si="2"/>
        <v>1.1764705882352942</v>
      </c>
      <c r="J55" s="1">
        <f t="shared" si="5"/>
        <v>612.24489795918362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6.25" customHeight="1" x14ac:dyDescent="0.4">
      <c r="A56" s="1">
        <v>63</v>
      </c>
      <c r="B56" s="1">
        <v>178</v>
      </c>
      <c r="C56" s="1">
        <f t="shared" si="0"/>
        <v>1.9057815845824411</v>
      </c>
      <c r="D56" s="1">
        <f t="shared" si="3"/>
        <v>876.84729064039402</v>
      </c>
      <c r="E56" s="1">
        <v>105</v>
      </c>
      <c r="F56" s="1">
        <f t="shared" si="1"/>
        <v>1.3125</v>
      </c>
      <c r="G56" s="1">
        <f t="shared" si="4"/>
        <v>558.51063829787233</v>
      </c>
      <c r="H56" s="1">
        <v>117</v>
      </c>
      <c r="I56" s="1">
        <f t="shared" si="2"/>
        <v>1.1470588235294117</v>
      </c>
      <c r="J56" s="1">
        <f t="shared" si="5"/>
        <v>596.9387755102041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4">
      <c r="A57" s="1">
        <v>64</v>
      </c>
      <c r="B57" s="1">
        <v>151</v>
      </c>
      <c r="C57" s="1">
        <f t="shared" si="0"/>
        <v>1.6167023554603854</v>
      </c>
      <c r="D57" s="1">
        <f t="shared" si="3"/>
        <v>743.8423645320197</v>
      </c>
      <c r="E57" s="1">
        <v>104</v>
      </c>
      <c r="F57" s="1">
        <f t="shared" si="1"/>
        <v>1.3</v>
      </c>
      <c r="G57" s="1">
        <f t="shared" si="4"/>
        <v>553.19148936170211</v>
      </c>
      <c r="H57" s="1">
        <v>114</v>
      </c>
      <c r="I57" s="1">
        <f t="shared" si="2"/>
        <v>1.1176470588235294</v>
      </c>
      <c r="J57" s="1">
        <f t="shared" si="5"/>
        <v>581.63265306122446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4">
      <c r="A58" s="1">
        <v>65</v>
      </c>
      <c r="B58" s="1">
        <v>151</v>
      </c>
      <c r="C58" s="1">
        <f t="shared" si="0"/>
        <v>1.6167023554603854</v>
      </c>
      <c r="D58" s="1">
        <f t="shared" si="3"/>
        <v>743.8423645320197</v>
      </c>
      <c r="E58" s="1">
        <v>100</v>
      </c>
      <c r="F58" s="1">
        <f t="shared" si="1"/>
        <v>1.25</v>
      </c>
      <c r="G58" s="1">
        <f t="shared" si="4"/>
        <v>531.91489361702122</v>
      </c>
      <c r="H58" s="1">
        <v>112</v>
      </c>
      <c r="I58" s="1">
        <f t="shared" si="2"/>
        <v>1.0980392156862746</v>
      </c>
      <c r="J58" s="1">
        <f t="shared" si="5"/>
        <v>571.42857142857144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6.25" customHeight="1" x14ac:dyDescent="0.4">
      <c r="A59" s="1">
        <v>66</v>
      </c>
      <c r="B59" s="1">
        <v>151</v>
      </c>
      <c r="C59" s="1">
        <f t="shared" si="0"/>
        <v>1.6167023554603854</v>
      </c>
      <c r="D59" s="1">
        <f t="shared" si="3"/>
        <v>743.8423645320197</v>
      </c>
      <c r="E59" s="1">
        <v>99</v>
      </c>
      <c r="F59" s="1">
        <f t="shared" si="1"/>
        <v>1.2375</v>
      </c>
      <c r="G59" s="1">
        <f t="shared" si="4"/>
        <v>526.59574468085111</v>
      </c>
      <c r="H59" s="1">
        <v>108</v>
      </c>
      <c r="I59" s="1">
        <f t="shared" si="2"/>
        <v>1.0588235294117647</v>
      </c>
      <c r="J59" s="1">
        <f t="shared" si="5"/>
        <v>551.0204081632653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6.25" customHeight="1" x14ac:dyDescent="0.4">
      <c r="A60" s="1">
        <v>67</v>
      </c>
      <c r="B60" s="1">
        <v>151</v>
      </c>
      <c r="C60" s="1">
        <f t="shared" si="0"/>
        <v>1.6167023554603854</v>
      </c>
      <c r="D60" s="1">
        <f t="shared" si="3"/>
        <v>743.8423645320197</v>
      </c>
      <c r="E60" s="1">
        <v>96</v>
      </c>
      <c r="F60" s="1">
        <f t="shared" si="1"/>
        <v>1.2</v>
      </c>
      <c r="G60" s="1">
        <f t="shared" si="4"/>
        <v>510.63829787234044</v>
      </c>
      <c r="H60" s="1">
        <v>106</v>
      </c>
      <c r="I60" s="1">
        <f t="shared" si="2"/>
        <v>1.0392156862745099</v>
      </c>
      <c r="J60" s="1">
        <f t="shared" si="5"/>
        <v>540.81632653061217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6.25" customHeight="1" x14ac:dyDescent="0.4">
      <c r="A61" s="1">
        <v>68</v>
      </c>
      <c r="B61" s="1">
        <v>151</v>
      </c>
      <c r="C61" s="1">
        <f t="shared" si="0"/>
        <v>1.6167023554603854</v>
      </c>
      <c r="D61" s="1">
        <f t="shared" si="3"/>
        <v>743.8423645320197</v>
      </c>
      <c r="E61" s="1">
        <v>94</v>
      </c>
      <c r="F61" s="1">
        <f t="shared" si="1"/>
        <v>1.175</v>
      </c>
      <c r="G61" s="1">
        <f t="shared" si="4"/>
        <v>500</v>
      </c>
      <c r="H61" s="1">
        <v>104</v>
      </c>
      <c r="I61" s="1">
        <f t="shared" si="2"/>
        <v>1.0196078431372548</v>
      </c>
      <c r="J61" s="1">
        <f t="shared" si="5"/>
        <v>530.61224489795916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6.25" customHeight="1" x14ac:dyDescent="0.4">
      <c r="A62" s="1">
        <v>69</v>
      </c>
      <c r="B62" s="1">
        <v>151</v>
      </c>
      <c r="C62" s="1">
        <f t="shared" si="0"/>
        <v>1.6167023554603854</v>
      </c>
      <c r="D62" s="1">
        <f t="shared" si="3"/>
        <v>743.8423645320197</v>
      </c>
      <c r="E62" s="1">
        <v>91</v>
      </c>
      <c r="F62" s="1">
        <f t="shared" si="1"/>
        <v>1.1375</v>
      </c>
      <c r="G62" s="1">
        <f t="shared" si="4"/>
        <v>484.04255319148933</v>
      </c>
      <c r="H62" s="1">
        <v>101</v>
      </c>
      <c r="I62" s="1">
        <f t="shared" si="2"/>
        <v>0.99019607843137258</v>
      </c>
      <c r="J62" s="1">
        <f t="shared" si="5"/>
        <v>515.30612244897952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6.25" customHeight="1" x14ac:dyDescent="0.4">
      <c r="A63" s="1">
        <v>70</v>
      </c>
      <c r="B63" s="1">
        <v>151</v>
      </c>
      <c r="C63" s="1">
        <f t="shared" si="0"/>
        <v>1.6167023554603854</v>
      </c>
      <c r="D63" s="1">
        <f t="shared" si="3"/>
        <v>743.8423645320197</v>
      </c>
      <c r="E63" s="1">
        <v>89</v>
      </c>
      <c r="F63" s="1">
        <f t="shared" si="1"/>
        <v>1.1125</v>
      </c>
      <c r="G63" s="1">
        <f t="shared" si="4"/>
        <v>473.40425531914894</v>
      </c>
      <c r="H63" s="1">
        <v>98</v>
      </c>
      <c r="I63" s="1">
        <f t="shared" si="2"/>
        <v>0.96078431372549022</v>
      </c>
      <c r="J63" s="1">
        <f t="shared" si="5"/>
        <v>500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6.25" customHeight="1" x14ac:dyDescent="0.4">
      <c r="A64" s="1">
        <v>71</v>
      </c>
      <c r="B64" s="1">
        <v>151</v>
      </c>
      <c r="C64" s="1">
        <f t="shared" si="0"/>
        <v>1.6167023554603854</v>
      </c>
      <c r="D64" s="1">
        <f t="shared" si="3"/>
        <v>743.8423645320197</v>
      </c>
      <c r="E64" s="1">
        <v>86</v>
      </c>
      <c r="F64" s="1">
        <f t="shared" si="1"/>
        <v>1.075</v>
      </c>
      <c r="G64" s="1">
        <f t="shared" si="4"/>
        <v>457.44680851063828</v>
      </c>
      <c r="H64" s="1">
        <v>96</v>
      </c>
      <c r="I64" s="1">
        <f t="shared" si="2"/>
        <v>0.94117647058823528</v>
      </c>
      <c r="J64" s="1">
        <f t="shared" si="5"/>
        <v>489.79591836734693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6.25" customHeight="1" x14ac:dyDescent="0.4">
      <c r="A65" s="1">
        <v>72</v>
      </c>
      <c r="B65" s="1">
        <v>151</v>
      </c>
      <c r="C65" s="1">
        <f t="shared" si="0"/>
        <v>1.6167023554603854</v>
      </c>
      <c r="D65" s="1">
        <f t="shared" si="3"/>
        <v>743.8423645320197</v>
      </c>
      <c r="E65" s="1">
        <v>84</v>
      </c>
      <c r="F65" s="1">
        <f t="shared" si="1"/>
        <v>1.05</v>
      </c>
      <c r="G65" s="1">
        <f t="shared" si="4"/>
        <v>446.80851063829789</v>
      </c>
      <c r="H65" s="1">
        <v>94</v>
      </c>
      <c r="I65" s="1">
        <f t="shared" si="2"/>
        <v>0.92156862745098034</v>
      </c>
      <c r="J65" s="1">
        <f t="shared" si="5"/>
        <v>479.59183673469386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6.25" customHeight="1" x14ac:dyDescent="0.4">
      <c r="A66" s="1">
        <v>73</v>
      </c>
      <c r="B66" s="1">
        <v>152</v>
      </c>
      <c r="C66" s="1">
        <f t="shared" si="0"/>
        <v>1.627408993576017</v>
      </c>
      <c r="D66" s="1">
        <f t="shared" si="3"/>
        <v>748.76847290640387</v>
      </c>
      <c r="E66" s="1">
        <v>81</v>
      </c>
      <c r="F66" s="1">
        <f t="shared" si="1"/>
        <v>1.0125</v>
      </c>
      <c r="G66" s="1">
        <f t="shared" si="4"/>
        <v>430.85106382978722</v>
      </c>
      <c r="H66" s="1">
        <v>91</v>
      </c>
      <c r="I66" s="1">
        <f t="shared" si="2"/>
        <v>0.89215686274509809</v>
      </c>
      <c r="J66" s="1">
        <f t="shared" si="5"/>
        <v>464.28571428571428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6.25" customHeight="1" x14ac:dyDescent="0.4">
      <c r="A67" s="1">
        <v>74</v>
      </c>
      <c r="B67" s="1">
        <v>119</v>
      </c>
      <c r="C67" s="1">
        <f t="shared" si="0"/>
        <v>1.2740899357601712</v>
      </c>
      <c r="D67" s="1">
        <f t="shared" si="3"/>
        <v>586.20689655172407</v>
      </c>
      <c r="E67" s="1">
        <v>76</v>
      </c>
      <c r="F67" s="1">
        <f t="shared" si="1"/>
        <v>0.95</v>
      </c>
      <c r="G67" s="1">
        <f t="shared" si="4"/>
        <v>404.25531914893617</v>
      </c>
      <c r="H67" s="1">
        <v>89</v>
      </c>
      <c r="I67" s="1">
        <f t="shared" si="2"/>
        <v>0.87254901960784315</v>
      </c>
      <c r="J67" s="1">
        <f t="shared" si="5"/>
        <v>454.08163265306121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6.25" customHeight="1" x14ac:dyDescent="0.4">
      <c r="A68" s="1">
        <v>75</v>
      </c>
      <c r="B68" s="1">
        <v>119</v>
      </c>
      <c r="C68" s="1">
        <f t="shared" si="0"/>
        <v>1.2740899357601712</v>
      </c>
      <c r="D68" s="1">
        <f t="shared" ref="D68:D83" si="6">B68/0.203</f>
        <v>586.20689655172407</v>
      </c>
      <c r="E68" s="1">
        <v>75</v>
      </c>
      <c r="F68" s="1">
        <f t="shared" si="1"/>
        <v>0.9375</v>
      </c>
      <c r="G68" s="1">
        <f t="shared" ref="G68:G83" si="7">E68/0.188</f>
        <v>398.93617021276594</v>
      </c>
      <c r="H68" s="1">
        <v>86</v>
      </c>
      <c r="I68" s="1">
        <f t="shared" si="2"/>
        <v>0.84313725490196079</v>
      </c>
      <c r="J68" s="1">
        <f t="shared" ref="J68:J83" si="8">H68/0.196</f>
        <v>438.77551020408163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6.25" customHeight="1" x14ac:dyDescent="0.4">
      <c r="A69" s="1">
        <v>76</v>
      </c>
      <c r="B69" s="1">
        <v>120</v>
      </c>
      <c r="C69" s="1">
        <f t="shared" si="0"/>
        <v>1.2847965738758029</v>
      </c>
      <c r="D69" s="1">
        <f t="shared" si="6"/>
        <v>591.13300492610836</v>
      </c>
      <c r="E69" s="1">
        <v>71</v>
      </c>
      <c r="F69" s="1">
        <f t="shared" si="1"/>
        <v>0.88749999999999996</v>
      </c>
      <c r="G69" s="1">
        <f t="shared" si="7"/>
        <v>377.65957446808511</v>
      </c>
      <c r="H69" s="1">
        <v>82</v>
      </c>
      <c r="I69" s="1">
        <f t="shared" si="2"/>
        <v>0.80392156862745101</v>
      </c>
      <c r="J69" s="1">
        <f t="shared" si="8"/>
        <v>418.36734693877548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6.25" customHeight="1" x14ac:dyDescent="0.4">
      <c r="A70" s="1">
        <v>77</v>
      </c>
      <c r="B70" s="1">
        <v>120</v>
      </c>
      <c r="C70" s="1">
        <f t="shared" si="0"/>
        <v>1.2847965738758029</v>
      </c>
      <c r="D70" s="1">
        <f t="shared" si="6"/>
        <v>591.13300492610836</v>
      </c>
      <c r="E70" s="1">
        <v>68</v>
      </c>
      <c r="F70" s="1">
        <f t="shared" si="1"/>
        <v>0.85</v>
      </c>
      <c r="G70" s="1">
        <f t="shared" si="7"/>
        <v>361.70212765957444</v>
      </c>
      <c r="H70" s="1">
        <v>80</v>
      </c>
      <c r="I70" s="1">
        <f t="shared" si="2"/>
        <v>0.78431372549019607</v>
      </c>
      <c r="J70" s="1">
        <f t="shared" si="8"/>
        <v>408.16326530612241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6.25" customHeight="1" x14ac:dyDescent="0.4">
      <c r="A71" s="1">
        <v>78</v>
      </c>
      <c r="B71" s="1">
        <v>120</v>
      </c>
      <c r="C71" s="1">
        <f t="shared" si="0"/>
        <v>1.2847965738758029</v>
      </c>
      <c r="D71" s="1">
        <f t="shared" si="6"/>
        <v>591.13300492610836</v>
      </c>
      <c r="E71" s="1">
        <v>64</v>
      </c>
      <c r="F71" s="1">
        <f t="shared" si="1"/>
        <v>0.8</v>
      </c>
      <c r="G71" s="1">
        <f t="shared" si="7"/>
        <v>340.42553191489361</v>
      </c>
      <c r="H71" s="1">
        <v>77</v>
      </c>
      <c r="I71" s="1">
        <f t="shared" si="2"/>
        <v>0.75490196078431371</v>
      </c>
      <c r="J71" s="1">
        <f t="shared" si="8"/>
        <v>392.85714285714283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6.25" customHeight="1" x14ac:dyDescent="0.4">
      <c r="A72" s="1">
        <v>79</v>
      </c>
      <c r="B72" s="1">
        <v>122</v>
      </c>
      <c r="C72" s="1">
        <f t="shared" si="0"/>
        <v>1.3062098501070663</v>
      </c>
      <c r="D72" s="1">
        <f t="shared" si="6"/>
        <v>600.98522167487681</v>
      </c>
      <c r="E72" s="1">
        <v>61</v>
      </c>
      <c r="F72" s="1">
        <f t="shared" si="1"/>
        <v>0.76249999999999996</v>
      </c>
      <c r="G72" s="1">
        <f t="shared" si="7"/>
        <v>324.468085106383</v>
      </c>
      <c r="H72" s="1">
        <v>75</v>
      </c>
      <c r="I72" s="1">
        <f t="shared" si="2"/>
        <v>0.73529411764705888</v>
      </c>
      <c r="J72" s="1">
        <f t="shared" si="8"/>
        <v>382.65306122448976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6.25" customHeight="1" x14ac:dyDescent="0.4">
      <c r="A73" s="1">
        <v>80</v>
      </c>
      <c r="B73" s="1">
        <v>88</v>
      </c>
      <c r="C73" s="1">
        <f t="shared" si="0"/>
        <v>0.94218415417558876</v>
      </c>
      <c r="D73" s="1">
        <f t="shared" si="6"/>
        <v>433.49753694581278</v>
      </c>
      <c r="E73" s="1">
        <v>58</v>
      </c>
      <c r="F73" s="1">
        <f t="shared" si="1"/>
        <v>0.72499999999999998</v>
      </c>
      <c r="G73" s="1">
        <f t="shared" si="7"/>
        <v>308.51063829787233</v>
      </c>
      <c r="H73" s="1">
        <v>72</v>
      </c>
      <c r="I73" s="1">
        <f t="shared" si="2"/>
        <v>0.70588235294117652</v>
      </c>
      <c r="J73" s="1">
        <f t="shared" si="8"/>
        <v>367.34693877551018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6.25" customHeight="1" x14ac:dyDescent="0.4">
      <c r="A74" s="1">
        <v>81</v>
      </c>
      <c r="B74" s="1">
        <v>81</v>
      </c>
      <c r="C74" s="1">
        <f t="shared" si="0"/>
        <v>0.86723768736616702</v>
      </c>
      <c r="D74" s="1">
        <f t="shared" si="6"/>
        <v>399.01477832512313</v>
      </c>
      <c r="E74" s="1">
        <v>54</v>
      </c>
      <c r="F74" s="1">
        <f t="shared" si="1"/>
        <v>0.67500000000000004</v>
      </c>
      <c r="G74" s="1">
        <f t="shared" si="7"/>
        <v>287.2340425531915</v>
      </c>
      <c r="H74" s="1">
        <v>70</v>
      </c>
      <c r="I74" s="1">
        <f t="shared" si="2"/>
        <v>0.68627450980392157</v>
      </c>
      <c r="J74" s="1">
        <f t="shared" si="8"/>
        <v>357.14285714285711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6.25" customHeight="1" x14ac:dyDescent="0.4">
      <c r="A75" s="1">
        <v>82</v>
      </c>
      <c r="B75" s="1">
        <v>72</v>
      </c>
      <c r="C75" s="1">
        <f t="shared" si="0"/>
        <v>0.77087794432548173</v>
      </c>
      <c r="D75" s="1">
        <f t="shared" si="6"/>
        <v>354.67980295566502</v>
      </c>
      <c r="E75" s="1">
        <v>54</v>
      </c>
      <c r="F75" s="1">
        <f t="shared" si="1"/>
        <v>0.67500000000000004</v>
      </c>
      <c r="G75" s="1">
        <f t="shared" si="7"/>
        <v>287.2340425531915</v>
      </c>
      <c r="H75" s="1">
        <v>68</v>
      </c>
      <c r="I75" s="1">
        <f t="shared" si="2"/>
        <v>0.66666666666666663</v>
      </c>
      <c r="J75" s="1">
        <f t="shared" si="8"/>
        <v>346.9387755102041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6.25" customHeight="1" x14ac:dyDescent="0.4">
      <c r="A76" s="1">
        <v>83</v>
      </c>
      <c r="B76" s="1">
        <v>61</v>
      </c>
      <c r="C76" s="1">
        <f t="shared" si="0"/>
        <v>0.65310492505353313</v>
      </c>
      <c r="D76" s="1">
        <f t="shared" si="6"/>
        <v>300.49261083743841</v>
      </c>
      <c r="E76" s="1">
        <v>49</v>
      </c>
      <c r="F76" s="1">
        <f t="shared" si="1"/>
        <v>0.61250000000000004</v>
      </c>
      <c r="G76" s="1">
        <f t="shared" si="7"/>
        <v>260.63829787234044</v>
      </c>
      <c r="H76" s="1">
        <v>66</v>
      </c>
      <c r="I76" s="1">
        <f t="shared" si="2"/>
        <v>0.6470588235294118</v>
      </c>
      <c r="J76" s="1">
        <f t="shared" si="8"/>
        <v>336.73469387755102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6.25" customHeight="1" x14ac:dyDescent="0.4">
      <c r="A77" s="1">
        <v>84</v>
      </c>
      <c r="B77" s="1">
        <v>51</v>
      </c>
      <c r="C77" s="1">
        <f t="shared" si="0"/>
        <v>0.54603854389721629</v>
      </c>
      <c r="D77" s="1">
        <f t="shared" si="6"/>
        <v>251.23152709359604</v>
      </c>
      <c r="E77" s="1">
        <v>48</v>
      </c>
      <c r="F77" s="1">
        <f t="shared" si="1"/>
        <v>0.6</v>
      </c>
      <c r="G77" s="1">
        <f t="shared" si="7"/>
        <v>255.31914893617022</v>
      </c>
      <c r="H77" s="1">
        <v>63</v>
      </c>
      <c r="I77" s="1">
        <f t="shared" si="2"/>
        <v>0.61764705882352944</v>
      </c>
      <c r="J77" s="1">
        <f t="shared" si="8"/>
        <v>321.42857142857139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6.25" customHeight="1" x14ac:dyDescent="0.4">
      <c r="A78" s="1">
        <v>85</v>
      </c>
      <c r="B78" s="1">
        <v>42</v>
      </c>
      <c r="C78" s="1">
        <f t="shared" si="0"/>
        <v>0.449678800856531</v>
      </c>
      <c r="D78" s="1">
        <f t="shared" si="6"/>
        <v>206.89655172413791</v>
      </c>
      <c r="E78" s="1">
        <v>43</v>
      </c>
      <c r="F78" s="1">
        <f t="shared" si="1"/>
        <v>0.53749999999999998</v>
      </c>
      <c r="G78" s="1">
        <f t="shared" si="7"/>
        <v>228.72340425531914</v>
      </c>
      <c r="H78" s="1">
        <v>61</v>
      </c>
      <c r="I78" s="1">
        <f t="shared" si="2"/>
        <v>0.59803921568627449</v>
      </c>
      <c r="J78" s="1">
        <f t="shared" si="8"/>
        <v>311.22448979591837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6.25" customHeight="1" x14ac:dyDescent="0.4">
      <c r="A79" s="1">
        <v>86</v>
      </c>
      <c r="B79" s="1">
        <v>37</v>
      </c>
      <c r="C79" s="1">
        <f t="shared" si="0"/>
        <v>0.39614561027837258</v>
      </c>
      <c r="D79" s="1">
        <f t="shared" si="6"/>
        <v>182.26600985221674</v>
      </c>
      <c r="E79" s="1">
        <v>41</v>
      </c>
      <c r="F79" s="1">
        <f t="shared" si="1"/>
        <v>0.51249999999999996</v>
      </c>
      <c r="G79" s="1">
        <f t="shared" si="7"/>
        <v>218.08510638297872</v>
      </c>
      <c r="H79" s="1">
        <v>59</v>
      </c>
      <c r="I79" s="1">
        <f t="shared" si="2"/>
        <v>0.57843137254901966</v>
      </c>
      <c r="J79" s="1">
        <f t="shared" si="8"/>
        <v>301.0204081632653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6.25" customHeight="1" x14ac:dyDescent="0.4">
      <c r="A80" s="1">
        <v>87</v>
      </c>
      <c r="B80" s="1">
        <v>34</v>
      </c>
      <c r="C80" s="1">
        <f t="shared" si="0"/>
        <v>0.36402569593147749</v>
      </c>
      <c r="D80" s="1">
        <f t="shared" si="6"/>
        <v>167.48768472906403</v>
      </c>
      <c r="E80" s="1">
        <v>39</v>
      </c>
      <c r="F80" s="1">
        <f t="shared" si="1"/>
        <v>0.48749999999999999</v>
      </c>
      <c r="G80" s="1">
        <f t="shared" si="7"/>
        <v>207.44680851063831</v>
      </c>
      <c r="H80" s="1">
        <v>56</v>
      </c>
      <c r="I80" s="1">
        <f t="shared" si="2"/>
        <v>0.5490196078431373</v>
      </c>
      <c r="J80" s="1">
        <f t="shared" si="8"/>
        <v>285.71428571428572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6.25" customHeight="1" x14ac:dyDescent="0.4">
      <c r="A81" s="1">
        <v>88</v>
      </c>
      <c r="B81" s="1">
        <v>33</v>
      </c>
      <c r="C81" s="1">
        <f t="shared" si="0"/>
        <v>0.35331905781584583</v>
      </c>
      <c r="D81" s="1">
        <f t="shared" si="6"/>
        <v>162.5615763546798</v>
      </c>
      <c r="E81" s="1">
        <v>38</v>
      </c>
      <c r="F81" s="1">
        <f t="shared" si="1"/>
        <v>0.47499999999999998</v>
      </c>
      <c r="G81" s="1">
        <f t="shared" si="7"/>
        <v>202.12765957446808</v>
      </c>
      <c r="H81" s="1">
        <v>55</v>
      </c>
      <c r="I81" s="1">
        <f t="shared" si="2"/>
        <v>0.53921568627450978</v>
      </c>
      <c r="J81" s="1">
        <f t="shared" si="8"/>
        <v>280.61224489795916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6.25" customHeight="1" x14ac:dyDescent="0.4">
      <c r="A82" s="1">
        <v>89</v>
      </c>
      <c r="B82" s="1">
        <v>43</v>
      </c>
      <c r="C82" s="1">
        <f t="shared" si="0"/>
        <v>0.46038543897216272</v>
      </c>
      <c r="D82" s="1">
        <f t="shared" si="6"/>
        <v>211.82266009852216</v>
      </c>
      <c r="E82" s="1">
        <v>37</v>
      </c>
      <c r="F82" s="1">
        <f t="shared" si="1"/>
        <v>0.46250000000000002</v>
      </c>
      <c r="G82" s="1">
        <f t="shared" si="7"/>
        <v>196.80851063829786</v>
      </c>
      <c r="H82" s="1">
        <v>54</v>
      </c>
      <c r="I82" s="1">
        <f t="shared" si="2"/>
        <v>0.52941176470588236</v>
      </c>
      <c r="J82" s="1">
        <f t="shared" si="8"/>
        <v>275.51020408163265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6.25" customHeight="1" x14ac:dyDescent="0.4">
      <c r="A83" s="1">
        <v>90</v>
      </c>
      <c r="B83" s="1">
        <v>54</v>
      </c>
      <c r="C83" s="1">
        <f t="shared" si="0"/>
        <v>0.57815845824411127</v>
      </c>
      <c r="D83" s="1">
        <f t="shared" si="6"/>
        <v>266.00985221674875</v>
      </c>
      <c r="E83" s="1">
        <v>36</v>
      </c>
      <c r="F83" s="1">
        <f t="shared" si="1"/>
        <v>0.45</v>
      </c>
      <c r="G83" s="1">
        <f t="shared" si="7"/>
        <v>191.48936170212767</v>
      </c>
      <c r="H83" s="1">
        <v>52</v>
      </c>
      <c r="I83" s="1">
        <f t="shared" si="2"/>
        <v>0.50980392156862742</v>
      </c>
      <c r="J83" s="1">
        <f t="shared" si="8"/>
        <v>265.30612244897958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6.2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6.2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6.2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6.2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6.2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6.2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6.2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6.2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6.2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6.2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6.2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6.2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6.2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6.2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6.2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6.2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6.2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6.2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6.2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6.2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6.2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6.2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6.2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6.2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6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6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6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6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6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6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6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6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6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6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6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6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6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6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6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6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6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6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6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6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6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6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6.2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6.2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6.2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6.2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6.2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6.2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6.2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6.2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6.2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6.2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6.2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6.2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6.2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6.2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6.2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6.2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6.2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6.2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6.2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6.2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6.2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6.2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6.2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6.2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6.2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6.2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6.2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6.2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6.2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6.2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6.2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6.2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6.2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6.2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6.2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6.2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6.2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6.2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6.2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6.2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6.2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6.2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6.2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6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6.2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6.2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6.2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6.2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6.2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6.2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6.2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6.2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6.2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6.2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6.2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6.2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6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6.2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6.2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6.2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6.2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6.2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6.2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6.2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6.2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6.2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6.2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6.2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6.2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6.2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6.2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6.2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6.2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6.2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6.2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6.2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6.2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6.2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6.2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6.2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6.2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6.2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6.2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6.2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6.2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6.2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6.2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6.2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6.2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6.2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6.2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6.2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6.2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6.2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6.2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6.2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6.2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6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6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6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6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6.2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6.2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6.2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6.2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6.2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6.2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6.2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6.2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6.2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6.2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6.2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6.2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6.2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6.2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6.2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6.2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6.2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6.2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6.2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6.2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6.2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6.2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6.2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6.2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6.2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6.2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6.2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6.2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6.2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6.2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6.2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6.2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6.2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6.2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6.2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6.2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6.2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6.2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6.2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6.2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6.2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6.2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6.2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6.2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6.2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6.2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6.2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6.2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6.2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6.2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6.2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6.2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6.2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6.2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6.2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6.2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6.2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6.2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6.2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6.2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6.2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6.2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6.2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6.2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6.2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6.2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6.2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6.2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6.2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6.2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6.2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6.2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6.2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6.2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6.2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6.2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6.2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6.2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6.2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6.2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6.2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6.2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6.2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6.2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6.2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6.2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6.2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6.2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6.2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6.2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6.2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6.2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6.2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6.2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6.2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6.2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6.2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6.2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6.2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6.2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6.2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6.2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6.2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6.2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6.2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6.2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6.2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6.2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6.2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6.2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6.2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6.2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6.2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6.2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6.2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6.2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6.2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6.2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6.2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6.2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6.2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6.2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6.2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6.2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6.2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6.2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6.2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6.2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6.2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6.2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6.2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6.2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6.2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6.2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6.2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6.2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6.2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6.2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6.2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6.2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6.2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6.2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6.2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6.2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6.2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6.2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6.2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6.2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6.2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6.2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6.2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6.2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6.2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6.2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6.2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6.2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6.2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6.2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6.2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6.2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6.2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6.2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6.2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6.2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6.2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6.2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6.2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6.2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6.2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6.2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6.2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6.2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6.2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6.2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6.2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6.2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6.2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6.2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6.2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6.2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6.2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6.2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6.2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6.2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6.2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6.2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6.2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6.2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6.2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6.2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6.2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6.2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6.2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6.2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6.2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6.2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6.2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6.2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6.2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6.2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6.2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6.2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6.2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6.2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6.2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6.2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6.2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6.2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6.2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6.2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6.2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6.2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6.2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6.2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6.2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6.2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6.2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6.2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6.2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6.2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6.2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6.2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6.2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6.2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6.2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6.2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6.2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6.2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6.2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6.2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6.2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6.2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6.2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6.2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6.2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6.2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6.2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6.2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6.2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6.2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6.2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6.2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6.2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6.2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6.2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6.2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6.2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6.2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6.2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6.2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6.2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6.2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6.2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6.2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6.2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6.2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6.2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6.2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6.2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6.2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6.2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6.2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6.2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6.2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6.2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6.2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6.2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6.2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6.2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6.2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6.2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6.2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6.2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6.2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6.2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6.2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6.2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6.2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6.2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6.2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6.2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6.2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6.2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6.2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6.2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6.2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6.2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6.2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6.2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6.2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6.2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6.2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6.2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6.2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6.2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6.2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6.2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6.2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6.2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6.2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6.2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6.2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6.2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6.2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6.2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6.2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6.2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6.2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6.2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6.2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6.2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6.2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6.2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6.2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6.2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6.2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6.2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6.2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6.2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6.2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6.2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6.2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6.2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6.2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6.2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6.2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6.2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6.2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6.2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6.2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6.2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6.2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6.2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6.2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6.2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6.2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6.2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6.2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6.2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6.2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6.2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6.2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6.2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6.2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6.2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6.2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6.2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6.2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6.2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6.2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6.2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6.2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6.2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6.2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6.2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6.2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6.2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6.2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6.2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6.2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6.2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6.2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6.2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6.2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6.2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6.2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6.2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6.2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6.2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6.2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6.2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6.2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6.2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6.2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6.2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6.2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6.2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6.2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6.2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6.2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6.2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6.2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6.2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6.2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6.2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6.2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6.2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6.2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6.2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6.2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6.2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6.2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6.2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6.2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6.2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6.2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6.2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6.2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6.2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6.2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6.2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6.2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6.2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6.2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6.2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6.2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6.2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6.2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6.2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6.2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6.2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6.2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6.2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6.2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6.2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6.2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6.2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6.2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6.2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6.2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6.2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6.2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6.2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6.2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6.2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6.2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6.2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6.2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6.2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6.2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6.2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6.2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6.2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6.2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6.2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6.2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6.2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6.2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6.2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6.2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6.2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6.2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6.2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6.2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6.2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6.2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6.2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6.2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6.2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6.2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6.2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6.2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6.2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6.2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6.2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6.2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6.2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6.2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6.2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6.2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6.2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6.2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6.2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6.2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6.2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6.2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6.2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6.2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6.2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6.2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6.2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6.2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6.2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6.2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6.2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6.2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6.2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6.2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6.2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6.2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6.2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6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6.2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6.2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6.2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6.2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6.2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6.2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6.2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6.2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6.2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6.2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6.2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6.2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6.2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6.2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6.2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6.2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6.2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6.2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6.2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6.2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6.2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6.2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6.2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6.2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6.2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6.2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6.2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6.2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6.2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6.2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6.2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6.2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6.2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6.2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6.2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6.2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6.2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6.2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6.2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6.2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6.2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6.2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6.2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6.2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6.2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6.2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6.2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6.2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6.2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6.2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6.2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6.2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6.2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6.2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6.2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6.2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6.2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6.2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6.2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6.2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6.2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6.2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6.2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6.2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6.2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6.2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6.2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6.2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6.2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6.2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6.2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6.2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6.2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6.2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6.2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6.2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6.2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6.2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6.2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6.2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6.2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6.2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6.2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6.2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6.2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6.2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6.2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6.2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6.2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6.2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6.2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6.2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6.2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6.2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6.2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6.2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6.2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6.2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6.2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6.2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6.2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6.2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6.2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6.2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6.2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6.2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6.2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6.2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6.2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6.2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6.2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6.2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6.2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6.2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6.2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6.2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6.2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6.2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6.2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6.2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6.2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6.2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6.2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6.2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6.2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6.2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6.2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6.2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6.2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6.2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6.2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6.2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6.2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6.2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6.2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6.2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6.2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6.2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6.2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6.2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6.2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6.2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6.2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6.2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6.2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6.2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6.2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6.2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6.2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6.2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6.2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6.2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6.2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6.2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6.2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6.2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6.2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6.2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6.2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6.2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6.2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6.2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6.2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6.2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6.2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6.2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6.2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6.2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6.2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6.2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6.2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6.2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6.2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6.2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6.2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6.2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6.2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6.2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6.2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6.2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6.2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6.2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6.2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6.2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6.2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6.2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6.2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6.2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6.2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6.2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6.2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6.2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6.2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6.2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6.2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6.2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6.2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6.2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6.2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6.2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6.2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6.2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6.2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6.2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6.2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6.2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6.2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6.2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6.2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6.2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6.2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6.2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6.2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6.2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6.2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6.2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6.2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6.2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6.2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6.2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6.2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6.2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6.2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6.2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6.2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6.2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6.2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6.2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6.2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6.2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6.2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6.2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6.2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6.2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6.2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6.2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6.2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6.2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6.2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6.2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6.2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6.2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6.2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6.2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6.2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6.2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6.2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6.2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6.2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6.2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6.2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6.2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6.2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6.2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6.2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6.2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6.2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6.2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6.2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6.2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6.2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6.2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6.2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6.2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6.2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6.2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6.2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6.2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6.2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6.2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6.2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6.2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6.2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6.2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6.2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6.2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6.2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6.2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6.2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6.2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6.2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6.2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6.2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6.2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6.2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6.2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6.2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3">
    <mergeCell ref="B1:D1"/>
    <mergeCell ref="E1:G1"/>
    <mergeCell ref="H1:J1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00"/>
  <sheetViews>
    <sheetView zoomScale="85" zoomScaleNormal="85" workbookViewId="0">
      <selection activeCell="AA1" sqref="AA1"/>
    </sheetView>
  </sheetViews>
  <sheetFormatPr defaultColWidth="12.625" defaultRowHeight="15" customHeight="1" x14ac:dyDescent="0.2"/>
  <cols>
    <col min="1" max="1" width="4.75" customWidth="1"/>
    <col min="2" max="2" width="5" customWidth="1"/>
    <col min="3" max="3" width="3.25" customWidth="1"/>
    <col min="4" max="4" width="5.875" customWidth="1"/>
    <col min="5" max="5" width="5" customWidth="1"/>
    <col min="6" max="6" width="3.25" customWidth="1"/>
    <col min="7" max="7" width="5.875" customWidth="1"/>
    <col min="8" max="8" width="5" customWidth="1"/>
    <col min="9" max="9" width="3.25" customWidth="1"/>
    <col min="10" max="10" width="5.875" customWidth="1"/>
    <col min="11" max="11" width="5" customWidth="1"/>
    <col min="12" max="12" width="3.25" customWidth="1"/>
    <col min="13" max="13" width="5.875" customWidth="1"/>
    <col min="14" max="14" width="5" customWidth="1"/>
    <col min="15" max="15" width="3.25" customWidth="1"/>
    <col min="16" max="16" width="5.875" customWidth="1"/>
    <col min="17" max="17" width="5" customWidth="1"/>
    <col min="18" max="18" width="3.25" customWidth="1"/>
    <col min="19" max="19" width="5.875" customWidth="1"/>
    <col min="20" max="20" width="5" customWidth="1"/>
    <col min="21" max="21" width="3.25" customWidth="1"/>
    <col min="22" max="22" width="5.875" customWidth="1"/>
    <col min="23" max="23" width="5" customWidth="1"/>
    <col min="24" max="24" width="3.25" customWidth="1"/>
    <col min="25" max="25" width="5.875" customWidth="1"/>
    <col min="26" max="44" width="7.625" customWidth="1"/>
  </cols>
  <sheetData>
    <row r="1" spans="1:44" ht="156.75" customHeight="1" x14ac:dyDescent="0.4">
      <c r="A1" s="1"/>
      <c r="B1" s="38" t="s">
        <v>6</v>
      </c>
      <c r="C1" s="39"/>
      <c r="D1" s="39"/>
      <c r="E1" s="38" t="s">
        <v>7</v>
      </c>
      <c r="F1" s="39"/>
      <c r="G1" s="39"/>
      <c r="H1" s="38" t="s">
        <v>31</v>
      </c>
      <c r="I1" s="39"/>
      <c r="J1" s="39"/>
      <c r="K1" s="38" t="s">
        <v>9</v>
      </c>
      <c r="L1" s="39"/>
      <c r="M1" s="39"/>
      <c r="N1" s="38" t="s">
        <v>10</v>
      </c>
      <c r="O1" s="39"/>
      <c r="P1" s="39"/>
      <c r="Q1" s="38" t="s">
        <v>11</v>
      </c>
      <c r="R1" s="39"/>
      <c r="S1" s="39"/>
      <c r="T1" s="38" t="s">
        <v>12</v>
      </c>
      <c r="U1" s="39"/>
      <c r="V1" s="39"/>
      <c r="W1" s="38" t="s">
        <v>13</v>
      </c>
      <c r="X1" s="39"/>
      <c r="Y1" s="39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6.25" customHeight="1" x14ac:dyDescent="0.4">
      <c r="A2" s="1" t="s">
        <v>2</v>
      </c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4</v>
      </c>
      <c r="J2" s="1" t="s">
        <v>5</v>
      </c>
      <c r="K2" s="1" t="s">
        <v>3</v>
      </c>
      <c r="L2" s="1" t="s">
        <v>4</v>
      </c>
      <c r="M2" s="1" t="s">
        <v>5</v>
      </c>
      <c r="N2" s="1" t="s">
        <v>3</v>
      </c>
      <c r="O2" s="1" t="s">
        <v>4</v>
      </c>
      <c r="P2" s="1" t="s">
        <v>5</v>
      </c>
      <c r="Q2" s="1" t="s">
        <v>3</v>
      </c>
      <c r="R2" s="1" t="s">
        <v>4</v>
      </c>
      <c r="S2" s="1" t="s">
        <v>5</v>
      </c>
      <c r="T2" s="1" t="s">
        <v>3</v>
      </c>
      <c r="U2" s="1" t="s">
        <v>4</v>
      </c>
      <c r="V2" s="1" t="s">
        <v>5</v>
      </c>
      <c r="W2" s="1" t="s">
        <v>3</v>
      </c>
      <c r="X2" s="1" t="s">
        <v>4</v>
      </c>
      <c r="Y2" s="1" t="s">
        <v>5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6.25" customHeight="1" x14ac:dyDescent="0.4">
      <c r="A3" s="1">
        <v>10</v>
      </c>
      <c r="B3" s="1">
        <v>250</v>
      </c>
      <c r="C3" s="1">
        <f t="shared" ref="C3:C83" si="0">B3/93.4</f>
        <v>2.6766595289079227</v>
      </c>
      <c r="D3" s="1">
        <f t="shared" ref="D3:D83" si="1">B3/0.186</f>
        <v>1344.0860215053763</v>
      </c>
      <c r="E3" s="1">
        <v>250</v>
      </c>
      <c r="F3" s="1">
        <f t="shared" ref="F3:F83" si="2">E3/80</f>
        <v>3.125</v>
      </c>
      <c r="G3" s="1">
        <f t="shared" ref="G3:G83" si="3">E3/0.133</f>
        <v>1879.6992481203006</v>
      </c>
      <c r="H3" s="1">
        <v>250</v>
      </c>
      <c r="I3" s="1">
        <f t="shared" ref="I3:I83" si="4">H3/102</f>
        <v>2.4509803921568629</v>
      </c>
      <c r="J3" s="1">
        <f>H3/0.15</f>
        <v>1666.6666666666667</v>
      </c>
      <c r="K3" s="1">
        <v>139</v>
      </c>
      <c r="L3" s="1">
        <f t="shared" ref="L3:L83" si="5">K3/95</f>
        <v>1.4631578947368422</v>
      </c>
      <c r="M3" s="1">
        <f t="shared" ref="M3:M83" si="6">K3/0.225</f>
        <v>617.77777777777771</v>
      </c>
      <c r="N3" s="1">
        <v>104</v>
      </c>
      <c r="O3" s="1">
        <f t="shared" ref="O3:O83" si="7">N3/90</f>
        <v>1.1555555555555554</v>
      </c>
      <c r="P3" s="1">
        <f t="shared" ref="P3:P83" si="8">N3/0.192</f>
        <v>541.66666666666663</v>
      </c>
      <c r="Q3" s="1">
        <v>78</v>
      </c>
      <c r="R3" s="1">
        <f t="shared" ref="R3:R83" si="9">Q3/90</f>
        <v>0.8666666666666667</v>
      </c>
      <c r="S3" s="1">
        <f t="shared" ref="S3:S83" si="10">Q3/0.196</f>
        <v>397.9591836734694</v>
      </c>
      <c r="T3" s="1">
        <v>70</v>
      </c>
      <c r="U3" s="1">
        <f t="shared" ref="U3:U83" si="11">T3/70</f>
        <v>1</v>
      </c>
      <c r="V3" s="1">
        <f t="shared" ref="V3:V83" si="12">T3/0.142</f>
        <v>492.95774647887328</v>
      </c>
      <c r="W3" s="1">
        <v>62</v>
      </c>
      <c r="X3" s="1">
        <f t="shared" ref="X3:X83" si="13">W3/31</f>
        <v>2</v>
      </c>
      <c r="Y3" s="1">
        <f t="shared" ref="Y3:Y83" si="14">W3/0.12</f>
        <v>516.66666666666674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6.25" customHeight="1" x14ac:dyDescent="0.4">
      <c r="A4" s="1">
        <v>11</v>
      </c>
      <c r="B4" s="1">
        <v>252</v>
      </c>
      <c r="C4" s="1">
        <f t="shared" si="0"/>
        <v>2.6980728051391862</v>
      </c>
      <c r="D4" s="1">
        <f t="shared" si="1"/>
        <v>1354.8387096774193</v>
      </c>
      <c r="E4" s="1">
        <v>250</v>
      </c>
      <c r="F4" s="1">
        <f t="shared" si="2"/>
        <v>3.125</v>
      </c>
      <c r="G4" s="1">
        <f t="shared" si="3"/>
        <v>1879.6992481203006</v>
      </c>
      <c r="H4" s="1">
        <v>250</v>
      </c>
      <c r="I4" s="1">
        <f t="shared" si="4"/>
        <v>2.4509803921568629</v>
      </c>
      <c r="J4" s="1">
        <f t="shared" ref="J4:J67" si="15">H4/0.15</f>
        <v>1666.6666666666667</v>
      </c>
      <c r="K4" s="1">
        <v>140</v>
      </c>
      <c r="L4" s="1">
        <f t="shared" si="5"/>
        <v>1.4736842105263157</v>
      </c>
      <c r="M4" s="1">
        <f t="shared" si="6"/>
        <v>622.22222222222217</v>
      </c>
      <c r="N4" s="1">
        <v>105</v>
      </c>
      <c r="O4" s="1">
        <f t="shared" si="7"/>
        <v>1.1666666666666667</v>
      </c>
      <c r="P4" s="1">
        <f t="shared" si="8"/>
        <v>546.875</v>
      </c>
      <c r="Q4" s="1">
        <v>79</v>
      </c>
      <c r="R4" s="1">
        <f t="shared" si="9"/>
        <v>0.87777777777777777</v>
      </c>
      <c r="S4" s="1">
        <f t="shared" si="10"/>
        <v>403.0612244897959</v>
      </c>
      <c r="T4" s="1">
        <v>70</v>
      </c>
      <c r="U4" s="1">
        <f t="shared" si="11"/>
        <v>1</v>
      </c>
      <c r="V4" s="1">
        <f t="shared" si="12"/>
        <v>492.95774647887328</v>
      </c>
      <c r="W4" s="1">
        <v>62</v>
      </c>
      <c r="X4" s="1">
        <f t="shared" si="13"/>
        <v>2</v>
      </c>
      <c r="Y4" s="1">
        <f t="shared" si="14"/>
        <v>516.66666666666674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26.25" customHeight="1" x14ac:dyDescent="0.4">
      <c r="A5" s="1">
        <v>12</v>
      </c>
      <c r="B5" s="1">
        <v>252</v>
      </c>
      <c r="C5" s="1">
        <f t="shared" si="0"/>
        <v>2.6980728051391862</v>
      </c>
      <c r="D5" s="1">
        <f t="shared" si="1"/>
        <v>1354.8387096774193</v>
      </c>
      <c r="E5" s="1">
        <v>250</v>
      </c>
      <c r="F5" s="1">
        <f t="shared" si="2"/>
        <v>3.125</v>
      </c>
      <c r="G5" s="1">
        <f t="shared" si="3"/>
        <v>1879.6992481203006</v>
      </c>
      <c r="H5" s="1">
        <v>250</v>
      </c>
      <c r="I5" s="1">
        <f t="shared" si="4"/>
        <v>2.4509803921568629</v>
      </c>
      <c r="J5" s="1">
        <f t="shared" si="15"/>
        <v>1666.6666666666667</v>
      </c>
      <c r="K5" s="1">
        <v>140</v>
      </c>
      <c r="L5" s="1">
        <f t="shared" si="5"/>
        <v>1.4736842105263157</v>
      </c>
      <c r="M5" s="1">
        <f t="shared" si="6"/>
        <v>622.22222222222217</v>
      </c>
      <c r="N5" s="1">
        <v>105</v>
      </c>
      <c r="O5" s="1">
        <f t="shared" si="7"/>
        <v>1.1666666666666667</v>
      </c>
      <c r="P5" s="1">
        <f t="shared" si="8"/>
        <v>546.875</v>
      </c>
      <c r="Q5" s="1">
        <v>79</v>
      </c>
      <c r="R5" s="1">
        <f t="shared" si="9"/>
        <v>0.87777777777777777</v>
      </c>
      <c r="S5" s="1">
        <f t="shared" si="10"/>
        <v>403.0612244897959</v>
      </c>
      <c r="T5" s="1">
        <v>70</v>
      </c>
      <c r="U5" s="1">
        <f t="shared" si="11"/>
        <v>1</v>
      </c>
      <c r="V5" s="1">
        <f t="shared" si="12"/>
        <v>492.95774647887328</v>
      </c>
      <c r="W5" s="1">
        <v>62</v>
      </c>
      <c r="X5" s="1">
        <f t="shared" si="13"/>
        <v>2</v>
      </c>
      <c r="Y5" s="1">
        <f t="shared" si="14"/>
        <v>516.66666666666674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6.25" customHeight="1" x14ac:dyDescent="0.4">
      <c r="A6" s="1">
        <v>13</v>
      </c>
      <c r="B6" s="1">
        <v>253</v>
      </c>
      <c r="C6" s="1">
        <f t="shared" si="0"/>
        <v>2.708779443254818</v>
      </c>
      <c r="D6" s="1">
        <f t="shared" si="1"/>
        <v>1360.2150537634409</v>
      </c>
      <c r="E6" s="1">
        <v>250</v>
      </c>
      <c r="F6" s="1">
        <f t="shared" si="2"/>
        <v>3.125</v>
      </c>
      <c r="G6" s="1">
        <f t="shared" si="3"/>
        <v>1879.6992481203006</v>
      </c>
      <c r="H6" s="1">
        <v>250</v>
      </c>
      <c r="I6" s="1">
        <f t="shared" si="4"/>
        <v>2.4509803921568629</v>
      </c>
      <c r="J6" s="1">
        <f t="shared" si="15"/>
        <v>1666.6666666666667</v>
      </c>
      <c r="K6" s="1">
        <v>140</v>
      </c>
      <c r="L6" s="1">
        <f t="shared" si="5"/>
        <v>1.4736842105263157</v>
      </c>
      <c r="M6" s="1">
        <f t="shared" si="6"/>
        <v>622.22222222222217</v>
      </c>
      <c r="N6" s="1">
        <v>106</v>
      </c>
      <c r="O6" s="1">
        <f t="shared" si="7"/>
        <v>1.1777777777777778</v>
      </c>
      <c r="P6" s="1">
        <f t="shared" si="8"/>
        <v>552.08333333333337</v>
      </c>
      <c r="Q6" s="1">
        <v>79</v>
      </c>
      <c r="R6" s="1">
        <f t="shared" si="9"/>
        <v>0.87777777777777777</v>
      </c>
      <c r="S6" s="1">
        <f t="shared" si="10"/>
        <v>403.0612244897959</v>
      </c>
      <c r="T6" s="1">
        <v>71</v>
      </c>
      <c r="U6" s="1">
        <f t="shared" si="11"/>
        <v>1.0142857142857142</v>
      </c>
      <c r="V6" s="1">
        <f t="shared" si="12"/>
        <v>500.00000000000006</v>
      </c>
      <c r="W6" s="1">
        <v>62</v>
      </c>
      <c r="X6" s="1">
        <f t="shared" si="13"/>
        <v>2</v>
      </c>
      <c r="Y6" s="1">
        <f t="shared" si="14"/>
        <v>516.66666666666674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26.25" customHeight="1" x14ac:dyDescent="0.4">
      <c r="A7" s="1">
        <v>14</v>
      </c>
      <c r="B7" s="1">
        <v>254</v>
      </c>
      <c r="C7" s="1">
        <f t="shared" si="0"/>
        <v>2.7194860813704493</v>
      </c>
      <c r="D7" s="1">
        <f t="shared" si="1"/>
        <v>1365.5913978494623</v>
      </c>
      <c r="E7" s="1">
        <v>250</v>
      </c>
      <c r="F7" s="1">
        <f t="shared" si="2"/>
        <v>3.125</v>
      </c>
      <c r="G7" s="1">
        <f t="shared" si="3"/>
        <v>1879.6992481203006</v>
      </c>
      <c r="H7" s="1">
        <v>250</v>
      </c>
      <c r="I7" s="1">
        <f t="shared" si="4"/>
        <v>2.4509803921568629</v>
      </c>
      <c r="J7" s="1">
        <f t="shared" si="15"/>
        <v>1666.6666666666667</v>
      </c>
      <c r="K7" s="1">
        <v>140</v>
      </c>
      <c r="L7" s="1">
        <f t="shared" si="5"/>
        <v>1.4736842105263157</v>
      </c>
      <c r="M7" s="1">
        <f t="shared" si="6"/>
        <v>622.22222222222217</v>
      </c>
      <c r="N7" s="1">
        <v>106</v>
      </c>
      <c r="O7" s="1">
        <f t="shared" si="7"/>
        <v>1.1777777777777778</v>
      </c>
      <c r="P7" s="1">
        <f t="shared" si="8"/>
        <v>552.08333333333337</v>
      </c>
      <c r="Q7" s="1">
        <v>80</v>
      </c>
      <c r="R7" s="1">
        <f t="shared" si="9"/>
        <v>0.88888888888888884</v>
      </c>
      <c r="S7" s="1">
        <f t="shared" si="10"/>
        <v>408.16326530612241</v>
      </c>
      <c r="T7" s="1">
        <v>72</v>
      </c>
      <c r="U7" s="1">
        <f t="shared" si="11"/>
        <v>1.0285714285714285</v>
      </c>
      <c r="V7" s="1">
        <f t="shared" si="12"/>
        <v>507.04225352112678</v>
      </c>
      <c r="W7" s="1">
        <v>62</v>
      </c>
      <c r="X7" s="1">
        <f t="shared" si="13"/>
        <v>2</v>
      </c>
      <c r="Y7" s="1">
        <f t="shared" si="14"/>
        <v>516.66666666666674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26.25" customHeight="1" x14ac:dyDescent="0.4">
      <c r="A8" s="1">
        <v>15</v>
      </c>
      <c r="B8" s="1">
        <v>254</v>
      </c>
      <c r="C8" s="1">
        <f t="shared" si="0"/>
        <v>2.7194860813704493</v>
      </c>
      <c r="D8" s="1">
        <f t="shared" si="1"/>
        <v>1365.5913978494623</v>
      </c>
      <c r="E8" s="1">
        <v>250</v>
      </c>
      <c r="F8" s="1">
        <f t="shared" si="2"/>
        <v>3.125</v>
      </c>
      <c r="G8" s="1">
        <f t="shared" si="3"/>
        <v>1879.6992481203006</v>
      </c>
      <c r="H8" s="1">
        <v>250</v>
      </c>
      <c r="I8" s="1">
        <f t="shared" si="4"/>
        <v>2.4509803921568629</v>
      </c>
      <c r="J8" s="1">
        <f t="shared" si="15"/>
        <v>1666.6666666666667</v>
      </c>
      <c r="K8" s="1">
        <v>140</v>
      </c>
      <c r="L8" s="1">
        <f t="shared" si="5"/>
        <v>1.4736842105263157</v>
      </c>
      <c r="M8" s="1">
        <f t="shared" si="6"/>
        <v>622.22222222222217</v>
      </c>
      <c r="N8" s="1">
        <v>106</v>
      </c>
      <c r="O8" s="1">
        <f t="shared" si="7"/>
        <v>1.1777777777777778</v>
      </c>
      <c r="P8" s="1">
        <f t="shared" si="8"/>
        <v>552.08333333333337</v>
      </c>
      <c r="Q8" s="1">
        <v>81</v>
      </c>
      <c r="R8" s="1">
        <f t="shared" si="9"/>
        <v>0.9</v>
      </c>
      <c r="S8" s="1">
        <f t="shared" si="10"/>
        <v>413.26530612244898</v>
      </c>
      <c r="T8" s="1">
        <v>72</v>
      </c>
      <c r="U8" s="1">
        <f t="shared" si="11"/>
        <v>1.0285714285714285</v>
      </c>
      <c r="V8" s="1">
        <f t="shared" si="12"/>
        <v>507.04225352112678</v>
      </c>
      <c r="W8" s="1">
        <v>62</v>
      </c>
      <c r="X8" s="1">
        <f t="shared" si="13"/>
        <v>2</v>
      </c>
      <c r="Y8" s="1">
        <f t="shared" si="14"/>
        <v>516.66666666666674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6.25" customHeight="1" x14ac:dyDescent="0.4">
      <c r="A9" s="1">
        <v>16</v>
      </c>
      <c r="B9" s="1">
        <v>255</v>
      </c>
      <c r="C9" s="1">
        <f t="shared" si="0"/>
        <v>2.7301927194860811</v>
      </c>
      <c r="D9" s="1">
        <f t="shared" si="1"/>
        <v>1370.9677419354839</v>
      </c>
      <c r="E9" s="1">
        <v>250</v>
      </c>
      <c r="F9" s="1">
        <f t="shared" si="2"/>
        <v>3.125</v>
      </c>
      <c r="G9" s="1">
        <f t="shared" si="3"/>
        <v>1879.6992481203006</v>
      </c>
      <c r="H9" s="1">
        <v>250</v>
      </c>
      <c r="I9" s="1">
        <f t="shared" si="4"/>
        <v>2.4509803921568629</v>
      </c>
      <c r="J9" s="1">
        <f t="shared" si="15"/>
        <v>1666.6666666666667</v>
      </c>
      <c r="K9" s="1">
        <v>140</v>
      </c>
      <c r="L9" s="1">
        <f t="shared" si="5"/>
        <v>1.4736842105263157</v>
      </c>
      <c r="M9" s="1">
        <f t="shared" si="6"/>
        <v>622.22222222222217</v>
      </c>
      <c r="N9" s="1">
        <v>107</v>
      </c>
      <c r="O9" s="1">
        <f t="shared" si="7"/>
        <v>1.1888888888888889</v>
      </c>
      <c r="P9" s="1">
        <f t="shared" si="8"/>
        <v>557.29166666666663</v>
      </c>
      <c r="Q9" s="1">
        <v>81</v>
      </c>
      <c r="R9" s="1">
        <f t="shared" si="9"/>
        <v>0.9</v>
      </c>
      <c r="S9" s="1">
        <f t="shared" si="10"/>
        <v>413.26530612244898</v>
      </c>
      <c r="T9" s="1">
        <v>72</v>
      </c>
      <c r="U9" s="1">
        <f t="shared" si="11"/>
        <v>1.0285714285714285</v>
      </c>
      <c r="V9" s="1">
        <f t="shared" si="12"/>
        <v>507.04225352112678</v>
      </c>
      <c r="W9" s="1">
        <v>62</v>
      </c>
      <c r="X9" s="1">
        <f t="shared" si="13"/>
        <v>2</v>
      </c>
      <c r="Y9" s="1">
        <f t="shared" si="14"/>
        <v>516.66666666666674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6.25" customHeight="1" x14ac:dyDescent="0.4">
      <c r="A10" s="1">
        <v>17</v>
      </c>
      <c r="B10" s="1">
        <v>256</v>
      </c>
      <c r="C10" s="1">
        <f t="shared" si="0"/>
        <v>2.7408993576017129</v>
      </c>
      <c r="D10" s="1">
        <f t="shared" si="1"/>
        <v>1376.3440860215053</v>
      </c>
      <c r="E10" s="1">
        <v>250</v>
      </c>
      <c r="F10" s="1">
        <f t="shared" si="2"/>
        <v>3.125</v>
      </c>
      <c r="G10" s="1">
        <f t="shared" si="3"/>
        <v>1879.6992481203006</v>
      </c>
      <c r="H10" s="1">
        <v>250</v>
      </c>
      <c r="I10" s="1">
        <f t="shared" si="4"/>
        <v>2.4509803921568629</v>
      </c>
      <c r="J10" s="1">
        <f t="shared" si="15"/>
        <v>1666.6666666666667</v>
      </c>
      <c r="K10" s="1">
        <v>140</v>
      </c>
      <c r="L10" s="1">
        <f t="shared" si="5"/>
        <v>1.4736842105263157</v>
      </c>
      <c r="M10" s="1">
        <f t="shared" si="6"/>
        <v>622.22222222222217</v>
      </c>
      <c r="N10" s="1">
        <v>107</v>
      </c>
      <c r="O10" s="1">
        <f t="shared" si="7"/>
        <v>1.1888888888888889</v>
      </c>
      <c r="P10" s="1">
        <f t="shared" si="8"/>
        <v>557.29166666666663</v>
      </c>
      <c r="Q10" s="1">
        <v>80</v>
      </c>
      <c r="R10" s="1">
        <f t="shared" si="9"/>
        <v>0.88888888888888884</v>
      </c>
      <c r="S10" s="1">
        <f t="shared" si="10"/>
        <v>408.16326530612241</v>
      </c>
      <c r="T10" s="1">
        <v>72</v>
      </c>
      <c r="U10" s="1">
        <f t="shared" si="11"/>
        <v>1.0285714285714285</v>
      </c>
      <c r="V10" s="1">
        <f t="shared" si="12"/>
        <v>507.04225352112678</v>
      </c>
      <c r="W10" s="1">
        <v>62</v>
      </c>
      <c r="X10" s="1">
        <f t="shared" si="13"/>
        <v>2</v>
      </c>
      <c r="Y10" s="1">
        <f t="shared" si="14"/>
        <v>516.66666666666674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6.25" customHeight="1" x14ac:dyDescent="0.4">
      <c r="A11" s="1">
        <v>18</v>
      </c>
      <c r="B11" s="1">
        <v>256</v>
      </c>
      <c r="C11" s="1">
        <f t="shared" si="0"/>
        <v>2.7408993576017129</v>
      </c>
      <c r="D11" s="1">
        <f t="shared" si="1"/>
        <v>1376.3440860215053</v>
      </c>
      <c r="E11" s="1">
        <v>250</v>
      </c>
      <c r="F11" s="1">
        <f t="shared" si="2"/>
        <v>3.125</v>
      </c>
      <c r="G11" s="1">
        <f t="shared" si="3"/>
        <v>1879.6992481203006</v>
      </c>
      <c r="H11" s="1">
        <v>250</v>
      </c>
      <c r="I11" s="1">
        <f t="shared" si="4"/>
        <v>2.4509803921568629</v>
      </c>
      <c r="J11" s="1">
        <f t="shared" si="15"/>
        <v>1666.6666666666667</v>
      </c>
      <c r="K11" s="1">
        <v>141</v>
      </c>
      <c r="L11" s="1">
        <f t="shared" si="5"/>
        <v>1.4842105263157894</v>
      </c>
      <c r="M11" s="1">
        <f t="shared" si="6"/>
        <v>626.66666666666663</v>
      </c>
      <c r="N11" s="1">
        <v>107</v>
      </c>
      <c r="O11" s="1">
        <f t="shared" si="7"/>
        <v>1.1888888888888889</v>
      </c>
      <c r="P11" s="1">
        <f t="shared" si="8"/>
        <v>557.29166666666663</v>
      </c>
      <c r="Q11" s="1">
        <v>81</v>
      </c>
      <c r="R11" s="1">
        <f t="shared" si="9"/>
        <v>0.9</v>
      </c>
      <c r="S11" s="1">
        <f t="shared" si="10"/>
        <v>413.26530612244898</v>
      </c>
      <c r="T11" s="1">
        <v>72</v>
      </c>
      <c r="U11" s="1">
        <f t="shared" si="11"/>
        <v>1.0285714285714285</v>
      </c>
      <c r="V11" s="1">
        <f t="shared" si="12"/>
        <v>507.04225352112678</v>
      </c>
      <c r="W11" s="1">
        <v>62</v>
      </c>
      <c r="X11" s="1">
        <f t="shared" si="13"/>
        <v>2</v>
      </c>
      <c r="Y11" s="1">
        <f t="shared" si="14"/>
        <v>516.66666666666674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26.25" customHeight="1" x14ac:dyDescent="0.4">
      <c r="A12" s="1">
        <v>19</v>
      </c>
      <c r="B12" s="1">
        <v>257</v>
      </c>
      <c r="C12" s="1">
        <f t="shared" si="0"/>
        <v>2.7516059957173447</v>
      </c>
      <c r="D12" s="1">
        <f t="shared" si="1"/>
        <v>1381.7204301075269</v>
      </c>
      <c r="E12" s="1">
        <v>250</v>
      </c>
      <c r="F12" s="1">
        <f t="shared" si="2"/>
        <v>3.125</v>
      </c>
      <c r="G12" s="1">
        <f t="shared" si="3"/>
        <v>1879.6992481203006</v>
      </c>
      <c r="H12" s="1">
        <v>250</v>
      </c>
      <c r="I12" s="1">
        <f t="shared" si="4"/>
        <v>2.4509803921568629</v>
      </c>
      <c r="J12" s="1">
        <f t="shared" si="15"/>
        <v>1666.6666666666667</v>
      </c>
      <c r="K12" s="1">
        <v>141</v>
      </c>
      <c r="L12" s="1">
        <f t="shared" si="5"/>
        <v>1.4842105263157894</v>
      </c>
      <c r="M12" s="1">
        <f t="shared" si="6"/>
        <v>626.66666666666663</v>
      </c>
      <c r="N12" s="1">
        <v>107</v>
      </c>
      <c r="O12" s="1">
        <f t="shared" si="7"/>
        <v>1.1888888888888889</v>
      </c>
      <c r="P12" s="1">
        <f t="shared" si="8"/>
        <v>557.29166666666663</v>
      </c>
      <c r="Q12" s="1">
        <v>80</v>
      </c>
      <c r="R12" s="1">
        <f t="shared" si="9"/>
        <v>0.88888888888888884</v>
      </c>
      <c r="S12" s="1">
        <f t="shared" si="10"/>
        <v>408.16326530612241</v>
      </c>
      <c r="T12" s="1">
        <v>72</v>
      </c>
      <c r="U12" s="1">
        <f t="shared" si="11"/>
        <v>1.0285714285714285</v>
      </c>
      <c r="V12" s="1">
        <f t="shared" si="12"/>
        <v>507.04225352112678</v>
      </c>
      <c r="W12" s="1">
        <v>62</v>
      </c>
      <c r="X12" s="1">
        <f t="shared" si="13"/>
        <v>2</v>
      </c>
      <c r="Y12" s="1">
        <f t="shared" si="14"/>
        <v>516.66666666666674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6.25" customHeight="1" x14ac:dyDescent="0.4">
      <c r="A13" s="1">
        <v>20</v>
      </c>
      <c r="B13" s="1">
        <v>259</v>
      </c>
      <c r="C13" s="1">
        <f t="shared" si="0"/>
        <v>2.7730192719486078</v>
      </c>
      <c r="D13" s="1">
        <f t="shared" si="1"/>
        <v>1392.4731182795699</v>
      </c>
      <c r="E13" s="1">
        <v>250</v>
      </c>
      <c r="F13" s="1">
        <f t="shared" si="2"/>
        <v>3.125</v>
      </c>
      <c r="G13" s="1">
        <f t="shared" si="3"/>
        <v>1879.6992481203006</v>
      </c>
      <c r="H13" s="1">
        <v>250</v>
      </c>
      <c r="I13" s="1">
        <f t="shared" si="4"/>
        <v>2.4509803921568629</v>
      </c>
      <c r="J13" s="1">
        <f t="shared" si="15"/>
        <v>1666.6666666666667</v>
      </c>
      <c r="K13" s="1">
        <v>141</v>
      </c>
      <c r="L13" s="1">
        <f t="shared" si="5"/>
        <v>1.4842105263157894</v>
      </c>
      <c r="M13" s="1">
        <f t="shared" si="6"/>
        <v>626.66666666666663</v>
      </c>
      <c r="N13" s="1">
        <v>107</v>
      </c>
      <c r="O13" s="1">
        <f t="shared" si="7"/>
        <v>1.1888888888888889</v>
      </c>
      <c r="P13" s="1">
        <f t="shared" si="8"/>
        <v>557.29166666666663</v>
      </c>
      <c r="Q13" s="1">
        <v>81</v>
      </c>
      <c r="R13" s="1">
        <f t="shared" si="9"/>
        <v>0.9</v>
      </c>
      <c r="S13" s="1">
        <f t="shared" si="10"/>
        <v>413.26530612244898</v>
      </c>
      <c r="T13" s="1">
        <v>73</v>
      </c>
      <c r="U13" s="1">
        <f t="shared" si="11"/>
        <v>1.0428571428571429</v>
      </c>
      <c r="V13" s="1">
        <f t="shared" si="12"/>
        <v>514.08450704225356</v>
      </c>
      <c r="W13" s="1">
        <v>62</v>
      </c>
      <c r="X13" s="1">
        <f t="shared" si="13"/>
        <v>2</v>
      </c>
      <c r="Y13" s="1">
        <f t="shared" si="14"/>
        <v>516.66666666666674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6.25" customHeight="1" x14ac:dyDescent="0.4">
      <c r="A14" s="1">
        <v>21</v>
      </c>
      <c r="B14" s="1">
        <v>259</v>
      </c>
      <c r="C14" s="1">
        <f t="shared" si="0"/>
        <v>2.7730192719486078</v>
      </c>
      <c r="D14" s="1">
        <f t="shared" si="1"/>
        <v>1392.4731182795699</v>
      </c>
      <c r="E14" s="1">
        <v>249</v>
      </c>
      <c r="F14" s="1">
        <f t="shared" si="2"/>
        <v>3.1124999999999998</v>
      </c>
      <c r="G14" s="1">
        <f t="shared" si="3"/>
        <v>1872.1804511278194</v>
      </c>
      <c r="H14" s="1">
        <v>250</v>
      </c>
      <c r="I14" s="1">
        <f t="shared" si="4"/>
        <v>2.4509803921568629</v>
      </c>
      <c r="J14" s="1">
        <f t="shared" si="15"/>
        <v>1666.6666666666667</v>
      </c>
      <c r="K14" s="1">
        <v>141</v>
      </c>
      <c r="L14" s="1">
        <f t="shared" si="5"/>
        <v>1.4842105263157894</v>
      </c>
      <c r="M14" s="1">
        <f t="shared" si="6"/>
        <v>626.66666666666663</v>
      </c>
      <c r="N14" s="1">
        <v>107</v>
      </c>
      <c r="O14" s="1">
        <f t="shared" si="7"/>
        <v>1.1888888888888889</v>
      </c>
      <c r="P14" s="1">
        <f t="shared" si="8"/>
        <v>557.29166666666663</v>
      </c>
      <c r="Q14" s="1">
        <v>81</v>
      </c>
      <c r="R14" s="1">
        <f t="shared" si="9"/>
        <v>0.9</v>
      </c>
      <c r="S14" s="1">
        <f t="shared" si="10"/>
        <v>413.26530612244898</v>
      </c>
      <c r="T14" s="1">
        <v>73</v>
      </c>
      <c r="U14" s="1">
        <f t="shared" si="11"/>
        <v>1.0428571428571429</v>
      </c>
      <c r="V14" s="1">
        <f t="shared" si="12"/>
        <v>514.08450704225356</v>
      </c>
      <c r="W14" s="1">
        <v>63</v>
      </c>
      <c r="X14" s="1">
        <f t="shared" si="13"/>
        <v>2.032258064516129</v>
      </c>
      <c r="Y14" s="1">
        <f t="shared" si="14"/>
        <v>525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6.25" customHeight="1" x14ac:dyDescent="0.4">
      <c r="A15" s="1">
        <v>22</v>
      </c>
      <c r="B15" s="1">
        <v>260</v>
      </c>
      <c r="C15" s="1">
        <f t="shared" si="0"/>
        <v>2.7837259100642395</v>
      </c>
      <c r="D15" s="1">
        <f t="shared" si="1"/>
        <v>1397.8494623655913</v>
      </c>
      <c r="E15" s="1">
        <v>247</v>
      </c>
      <c r="F15" s="1">
        <f t="shared" si="2"/>
        <v>3.0874999999999999</v>
      </c>
      <c r="G15" s="1">
        <f t="shared" si="3"/>
        <v>1857.1428571428571</v>
      </c>
      <c r="H15" s="1">
        <v>250</v>
      </c>
      <c r="I15" s="1">
        <f t="shared" si="4"/>
        <v>2.4509803921568629</v>
      </c>
      <c r="J15" s="1">
        <f t="shared" si="15"/>
        <v>1666.6666666666667</v>
      </c>
      <c r="K15" s="1">
        <v>141</v>
      </c>
      <c r="L15" s="1">
        <f t="shared" si="5"/>
        <v>1.4842105263157894</v>
      </c>
      <c r="M15" s="1">
        <f t="shared" si="6"/>
        <v>626.66666666666663</v>
      </c>
      <c r="N15" s="1">
        <v>107</v>
      </c>
      <c r="O15" s="1">
        <f t="shared" si="7"/>
        <v>1.1888888888888889</v>
      </c>
      <c r="P15" s="1">
        <f t="shared" si="8"/>
        <v>557.29166666666663</v>
      </c>
      <c r="Q15" s="1">
        <v>81</v>
      </c>
      <c r="R15" s="1">
        <f t="shared" si="9"/>
        <v>0.9</v>
      </c>
      <c r="S15" s="1">
        <f t="shared" si="10"/>
        <v>413.26530612244898</v>
      </c>
      <c r="T15" s="1">
        <v>73</v>
      </c>
      <c r="U15" s="1">
        <f t="shared" si="11"/>
        <v>1.0428571428571429</v>
      </c>
      <c r="V15" s="1">
        <f t="shared" si="12"/>
        <v>514.08450704225356</v>
      </c>
      <c r="W15" s="1">
        <v>63</v>
      </c>
      <c r="X15" s="1">
        <f t="shared" si="13"/>
        <v>2.032258064516129</v>
      </c>
      <c r="Y15" s="1">
        <f t="shared" si="14"/>
        <v>525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6.25" customHeight="1" x14ac:dyDescent="0.4">
      <c r="A16" s="1">
        <v>23</v>
      </c>
      <c r="B16" s="1">
        <v>260</v>
      </c>
      <c r="C16" s="1">
        <f t="shared" si="0"/>
        <v>2.7837259100642395</v>
      </c>
      <c r="D16" s="1">
        <f t="shared" si="1"/>
        <v>1397.8494623655913</v>
      </c>
      <c r="E16" s="1">
        <v>246</v>
      </c>
      <c r="F16" s="1">
        <f t="shared" si="2"/>
        <v>3.0750000000000002</v>
      </c>
      <c r="G16" s="1">
        <f t="shared" si="3"/>
        <v>1849.624060150376</v>
      </c>
      <c r="H16" s="1">
        <v>250</v>
      </c>
      <c r="I16" s="1">
        <f t="shared" si="4"/>
        <v>2.4509803921568629</v>
      </c>
      <c r="J16" s="1">
        <f t="shared" si="15"/>
        <v>1666.6666666666667</v>
      </c>
      <c r="K16" s="1">
        <v>141</v>
      </c>
      <c r="L16" s="1">
        <f t="shared" si="5"/>
        <v>1.4842105263157894</v>
      </c>
      <c r="M16" s="1">
        <f t="shared" si="6"/>
        <v>626.66666666666663</v>
      </c>
      <c r="N16" s="1">
        <v>107</v>
      </c>
      <c r="O16" s="1">
        <f t="shared" si="7"/>
        <v>1.1888888888888889</v>
      </c>
      <c r="P16" s="1">
        <f t="shared" si="8"/>
        <v>557.29166666666663</v>
      </c>
      <c r="Q16" s="1">
        <v>82</v>
      </c>
      <c r="R16" s="1">
        <f t="shared" si="9"/>
        <v>0.91111111111111109</v>
      </c>
      <c r="S16" s="1">
        <f t="shared" si="10"/>
        <v>418.36734693877548</v>
      </c>
      <c r="T16" s="1">
        <v>73</v>
      </c>
      <c r="U16" s="1">
        <f t="shared" si="11"/>
        <v>1.0428571428571429</v>
      </c>
      <c r="V16" s="1">
        <f t="shared" si="12"/>
        <v>514.08450704225356</v>
      </c>
      <c r="W16" s="1">
        <v>63</v>
      </c>
      <c r="X16" s="1">
        <f t="shared" si="13"/>
        <v>2.032258064516129</v>
      </c>
      <c r="Y16" s="1">
        <f t="shared" si="14"/>
        <v>525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6.25" customHeight="1" x14ac:dyDescent="0.4">
      <c r="A17" s="1">
        <v>24</v>
      </c>
      <c r="B17" s="1">
        <v>260</v>
      </c>
      <c r="C17" s="1">
        <f t="shared" si="0"/>
        <v>2.7837259100642395</v>
      </c>
      <c r="D17" s="1">
        <f t="shared" si="1"/>
        <v>1397.8494623655913</v>
      </c>
      <c r="E17" s="1">
        <v>243</v>
      </c>
      <c r="F17" s="1">
        <f t="shared" si="2"/>
        <v>3.0375000000000001</v>
      </c>
      <c r="G17" s="1">
        <f t="shared" si="3"/>
        <v>1827.0676691729323</v>
      </c>
      <c r="H17" s="1">
        <v>250</v>
      </c>
      <c r="I17" s="1">
        <f t="shared" si="4"/>
        <v>2.4509803921568629</v>
      </c>
      <c r="J17" s="1">
        <f t="shared" si="15"/>
        <v>1666.6666666666667</v>
      </c>
      <c r="K17" s="1">
        <v>141</v>
      </c>
      <c r="L17" s="1">
        <f t="shared" si="5"/>
        <v>1.4842105263157894</v>
      </c>
      <c r="M17" s="1">
        <f t="shared" si="6"/>
        <v>626.66666666666663</v>
      </c>
      <c r="N17" s="1">
        <v>107</v>
      </c>
      <c r="O17" s="1">
        <f t="shared" si="7"/>
        <v>1.1888888888888889</v>
      </c>
      <c r="P17" s="1">
        <f t="shared" si="8"/>
        <v>557.29166666666663</v>
      </c>
      <c r="Q17" s="1">
        <v>82</v>
      </c>
      <c r="R17" s="1">
        <f t="shared" si="9"/>
        <v>0.91111111111111109</v>
      </c>
      <c r="S17" s="1">
        <f t="shared" si="10"/>
        <v>418.36734693877548</v>
      </c>
      <c r="T17" s="1">
        <v>73</v>
      </c>
      <c r="U17" s="1">
        <f t="shared" si="11"/>
        <v>1.0428571428571429</v>
      </c>
      <c r="V17" s="1">
        <f t="shared" si="12"/>
        <v>514.08450704225356</v>
      </c>
      <c r="W17" s="1">
        <v>63</v>
      </c>
      <c r="X17" s="1">
        <f t="shared" si="13"/>
        <v>2.032258064516129</v>
      </c>
      <c r="Y17" s="1">
        <f t="shared" si="14"/>
        <v>525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26.25" customHeight="1" x14ac:dyDescent="0.4">
      <c r="A18" s="1">
        <v>25</v>
      </c>
      <c r="B18" s="1">
        <v>261</v>
      </c>
      <c r="C18" s="1">
        <f t="shared" si="0"/>
        <v>2.7944325481798713</v>
      </c>
      <c r="D18" s="1">
        <f t="shared" si="1"/>
        <v>1403.2258064516129</v>
      </c>
      <c r="E18" s="1">
        <v>238</v>
      </c>
      <c r="F18" s="1">
        <f t="shared" si="2"/>
        <v>2.9750000000000001</v>
      </c>
      <c r="G18" s="1">
        <f t="shared" si="3"/>
        <v>1789.4736842105262</v>
      </c>
      <c r="H18" s="1">
        <v>250</v>
      </c>
      <c r="I18" s="1">
        <f t="shared" si="4"/>
        <v>2.4509803921568629</v>
      </c>
      <c r="J18" s="1">
        <f t="shared" si="15"/>
        <v>1666.6666666666667</v>
      </c>
      <c r="K18" s="1">
        <v>141</v>
      </c>
      <c r="L18" s="1">
        <f t="shared" si="5"/>
        <v>1.4842105263157894</v>
      </c>
      <c r="M18" s="1">
        <f t="shared" si="6"/>
        <v>626.66666666666663</v>
      </c>
      <c r="N18" s="1">
        <v>107</v>
      </c>
      <c r="O18" s="1">
        <f t="shared" si="7"/>
        <v>1.1888888888888889</v>
      </c>
      <c r="P18" s="1">
        <f t="shared" si="8"/>
        <v>557.29166666666663</v>
      </c>
      <c r="Q18" s="1">
        <v>82</v>
      </c>
      <c r="R18" s="1">
        <f t="shared" si="9"/>
        <v>0.91111111111111109</v>
      </c>
      <c r="S18" s="1">
        <f t="shared" si="10"/>
        <v>418.36734693877548</v>
      </c>
      <c r="T18" s="1">
        <v>73</v>
      </c>
      <c r="U18" s="1">
        <f t="shared" si="11"/>
        <v>1.0428571428571429</v>
      </c>
      <c r="V18" s="1">
        <f t="shared" si="12"/>
        <v>514.08450704225356</v>
      </c>
      <c r="W18" s="1">
        <v>64</v>
      </c>
      <c r="X18" s="1">
        <f t="shared" si="13"/>
        <v>2.064516129032258</v>
      </c>
      <c r="Y18" s="1">
        <f t="shared" si="14"/>
        <v>533.33333333333337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26.25" customHeight="1" x14ac:dyDescent="0.4">
      <c r="A19" s="1">
        <v>26</v>
      </c>
      <c r="B19" s="1">
        <v>261</v>
      </c>
      <c r="C19" s="1">
        <f t="shared" si="0"/>
        <v>2.7944325481798713</v>
      </c>
      <c r="D19" s="1">
        <f t="shared" si="1"/>
        <v>1403.2258064516129</v>
      </c>
      <c r="E19" s="1">
        <v>236</v>
      </c>
      <c r="F19" s="1">
        <f t="shared" si="2"/>
        <v>2.95</v>
      </c>
      <c r="G19" s="1">
        <f t="shared" si="3"/>
        <v>1774.4360902255637</v>
      </c>
      <c r="H19" s="1">
        <v>250</v>
      </c>
      <c r="I19" s="1">
        <f t="shared" si="4"/>
        <v>2.4509803921568629</v>
      </c>
      <c r="J19" s="1">
        <f t="shared" si="15"/>
        <v>1666.6666666666667</v>
      </c>
      <c r="K19" s="1">
        <v>141</v>
      </c>
      <c r="L19" s="1">
        <f t="shared" si="5"/>
        <v>1.4842105263157894</v>
      </c>
      <c r="M19" s="1">
        <f t="shared" si="6"/>
        <v>626.66666666666663</v>
      </c>
      <c r="N19" s="1">
        <v>108</v>
      </c>
      <c r="O19" s="1">
        <f t="shared" si="7"/>
        <v>1.2</v>
      </c>
      <c r="P19" s="1">
        <f t="shared" si="8"/>
        <v>562.5</v>
      </c>
      <c r="Q19" s="1">
        <v>82</v>
      </c>
      <c r="R19" s="1">
        <f t="shared" si="9"/>
        <v>0.91111111111111109</v>
      </c>
      <c r="S19" s="1">
        <f t="shared" si="10"/>
        <v>418.36734693877548</v>
      </c>
      <c r="T19" s="1">
        <v>73</v>
      </c>
      <c r="U19" s="1">
        <f t="shared" si="11"/>
        <v>1.0428571428571429</v>
      </c>
      <c r="V19" s="1">
        <f t="shared" si="12"/>
        <v>514.08450704225356</v>
      </c>
      <c r="W19" s="1">
        <v>64</v>
      </c>
      <c r="X19" s="1">
        <f t="shared" si="13"/>
        <v>2.064516129032258</v>
      </c>
      <c r="Y19" s="1">
        <f t="shared" si="14"/>
        <v>533.33333333333337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26.25" customHeight="1" x14ac:dyDescent="0.4">
      <c r="A20" s="1">
        <v>27</v>
      </c>
      <c r="B20" s="1">
        <v>252</v>
      </c>
      <c r="C20" s="1">
        <f t="shared" si="0"/>
        <v>2.6980728051391862</v>
      </c>
      <c r="D20" s="1">
        <f t="shared" si="1"/>
        <v>1354.8387096774193</v>
      </c>
      <c r="E20" s="1">
        <v>233</v>
      </c>
      <c r="F20" s="1">
        <f t="shared" si="2"/>
        <v>2.9125000000000001</v>
      </c>
      <c r="G20" s="1">
        <f t="shared" si="3"/>
        <v>1751.8796992481202</v>
      </c>
      <c r="H20" s="1">
        <v>250</v>
      </c>
      <c r="I20" s="1">
        <f t="shared" si="4"/>
        <v>2.4509803921568629</v>
      </c>
      <c r="J20" s="1">
        <f t="shared" si="15"/>
        <v>1666.6666666666667</v>
      </c>
      <c r="K20" s="1">
        <v>141</v>
      </c>
      <c r="L20" s="1">
        <f t="shared" si="5"/>
        <v>1.4842105263157894</v>
      </c>
      <c r="M20" s="1">
        <f t="shared" si="6"/>
        <v>626.66666666666663</v>
      </c>
      <c r="N20" s="1">
        <v>108</v>
      </c>
      <c r="O20" s="1">
        <f t="shared" si="7"/>
        <v>1.2</v>
      </c>
      <c r="P20" s="1">
        <f t="shared" si="8"/>
        <v>562.5</v>
      </c>
      <c r="Q20" s="1">
        <v>82</v>
      </c>
      <c r="R20" s="1">
        <f t="shared" si="9"/>
        <v>0.91111111111111109</v>
      </c>
      <c r="S20" s="1">
        <f t="shared" si="10"/>
        <v>418.36734693877548</v>
      </c>
      <c r="T20" s="1">
        <v>73</v>
      </c>
      <c r="U20" s="1">
        <f t="shared" si="11"/>
        <v>1.0428571428571429</v>
      </c>
      <c r="V20" s="1">
        <f t="shared" si="12"/>
        <v>514.08450704225356</v>
      </c>
      <c r="W20" s="1">
        <v>64</v>
      </c>
      <c r="X20" s="1">
        <f t="shared" si="13"/>
        <v>2.064516129032258</v>
      </c>
      <c r="Y20" s="1">
        <f t="shared" si="14"/>
        <v>533.33333333333337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26.25" customHeight="1" x14ac:dyDescent="0.4">
      <c r="A21" s="1">
        <v>28</v>
      </c>
      <c r="B21" s="1">
        <v>252</v>
      </c>
      <c r="C21" s="1">
        <f t="shared" si="0"/>
        <v>2.6980728051391862</v>
      </c>
      <c r="D21" s="1">
        <f t="shared" si="1"/>
        <v>1354.8387096774193</v>
      </c>
      <c r="E21" s="1">
        <v>230</v>
      </c>
      <c r="F21" s="1">
        <f t="shared" si="2"/>
        <v>2.875</v>
      </c>
      <c r="G21" s="1">
        <f t="shared" si="3"/>
        <v>1729.3233082706765</v>
      </c>
      <c r="H21" s="1">
        <v>250</v>
      </c>
      <c r="I21" s="1">
        <f t="shared" si="4"/>
        <v>2.4509803921568629</v>
      </c>
      <c r="J21" s="1">
        <f t="shared" si="15"/>
        <v>1666.6666666666667</v>
      </c>
      <c r="K21" s="1">
        <v>140</v>
      </c>
      <c r="L21" s="1">
        <f t="shared" si="5"/>
        <v>1.4736842105263157</v>
      </c>
      <c r="M21" s="1">
        <f t="shared" si="6"/>
        <v>622.22222222222217</v>
      </c>
      <c r="N21" s="1">
        <v>108</v>
      </c>
      <c r="O21" s="1">
        <f t="shared" si="7"/>
        <v>1.2</v>
      </c>
      <c r="P21" s="1">
        <f t="shared" si="8"/>
        <v>562.5</v>
      </c>
      <c r="Q21" s="1">
        <v>82</v>
      </c>
      <c r="R21" s="1">
        <f t="shared" si="9"/>
        <v>0.91111111111111109</v>
      </c>
      <c r="S21" s="1">
        <f t="shared" si="10"/>
        <v>418.36734693877548</v>
      </c>
      <c r="T21" s="1">
        <v>74</v>
      </c>
      <c r="U21" s="1">
        <f t="shared" si="11"/>
        <v>1.0571428571428572</v>
      </c>
      <c r="V21" s="1">
        <f t="shared" si="12"/>
        <v>521.12676056338034</v>
      </c>
      <c r="W21" s="1">
        <v>65</v>
      </c>
      <c r="X21" s="1">
        <f t="shared" si="13"/>
        <v>2.096774193548387</v>
      </c>
      <c r="Y21" s="1">
        <f t="shared" si="14"/>
        <v>541.66666666666674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26.25" customHeight="1" x14ac:dyDescent="0.4">
      <c r="A22" s="1">
        <v>29</v>
      </c>
      <c r="B22" s="1">
        <v>252</v>
      </c>
      <c r="C22" s="1">
        <f t="shared" si="0"/>
        <v>2.6980728051391862</v>
      </c>
      <c r="D22" s="1">
        <f t="shared" si="1"/>
        <v>1354.8387096774193</v>
      </c>
      <c r="E22" s="1">
        <v>226</v>
      </c>
      <c r="F22" s="1">
        <f t="shared" si="2"/>
        <v>2.8250000000000002</v>
      </c>
      <c r="G22" s="1">
        <f t="shared" si="3"/>
        <v>1699.2481203007517</v>
      </c>
      <c r="H22" s="1">
        <v>250</v>
      </c>
      <c r="I22" s="1">
        <f t="shared" si="4"/>
        <v>2.4509803921568629</v>
      </c>
      <c r="J22" s="1">
        <f t="shared" si="15"/>
        <v>1666.6666666666667</v>
      </c>
      <c r="K22" s="1">
        <v>140</v>
      </c>
      <c r="L22" s="1">
        <f t="shared" si="5"/>
        <v>1.4736842105263157</v>
      </c>
      <c r="M22" s="1">
        <f t="shared" si="6"/>
        <v>622.22222222222217</v>
      </c>
      <c r="N22" s="1">
        <v>108</v>
      </c>
      <c r="O22" s="1">
        <f t="shared" si="7"/>
        <v>1.2</v>
      </c>
      <c r="P22" s="1">
        <f t="shared" si="8"/>
        <v>562.5</v>
      </c>
      <c r="Q22" s="1">
        <v>82</v>
      </c>
      <c r="R22" s="1">
        <f t="shared" si="9"/>
        <v>0.91111111111111109</v>
      </c>
      <c r="S22" s="1">
        <f t="shared" si="10"/>
        <v>418.36734693877548</v>
      </c>
      <c r="T22" s="1">
        <v>74</v>
      </c>
      <c r="U22" s="1">
        <f t="shared" si="11"/>
        <v>1.0571428571428572</v>
      </c>
      <c r="V22" s="1">
        <f t="shared" si="12"/>
        <v>521.12676056338034</v>
      </c>
      <c r="W22" s="1">
        <v>65</v>
      </c>
      <c r="X22" s="1">
        <f t="shared" si="13"/>
        <v>2.096774193548387</v>
      </c>
      <c r="Y22" s="1">
        <f t="shared" si="14"/>
        <v>541.66666666666674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26.25" customHeight="1" x14ac:dyDescent="0.4">
      <c r="A23" s="1">
        <v>30</v>
      </c>
      <c r="B23" s="1">
        <v>200</v>
      </c>
      <c r="C23" s="1">
        <f t="shared" si="0"/>
        <v>2.1413276231263381</v>
      </c>
      <c r="D23" s="1">
        <f t="shared" si="1"/>
        <v>1075.2688172043011</v>
      </c>
      <c r="E23" s="1">
        <v>223</v>
      </c>
      <c r="F23" s="1">
        <f t="shared" si="2"/>
        <v>2.7875000000000001</v>
      </c>
      <c r="G23" s="1">
        <f t="shared" si="3"/>
        <v>1676.6917293233082</v>
      </c>
      <c r="H23" s="1">
        <v>250</v>
      </c>
      <c r="I23" s="1">
        <f t="shared" si="4"/>
        <v>2.4509803921568629</v>
      </c>
      <c r="J23" s="1">
        <f t="shared" si="15"/>
        <v>1666.6666666666667</v>
      </c>
      <c r="K23" s="1">
        <v>141</v>
      </c>
      <c r="L23" s="1">
        <f t="shared" si="5"/>
        <v>1.4842105263157894</v>
      </c>
      <c r="M23" s="1">
        <f t="shared" si="6"/>
        <v>626.66666666666663</v>
      </c>
      <c r="N23" s="1">
        <v>108</v>
      </c>
      <c r="O23" s="1">
        <f t="shared" si="7"/>
        <v>1.2</v>
      </c>
      <c r="P23" s="1">
        <f t="shared" si="8"/>
        <v>562.5</v>
      </c>
      <c r="Q23" s="1">
        <v>82</v>
      </c>
      <c r="R23" s="1">
        <f t="shared" si="9"/>
        <v>0.91111111111111109</v>
      </c>
      <c r="S23" s="1">
        <f t="shared" si="10"/>
        <v>418.36734693877548</v>
      </c>
      <c r="T23" s="1">
        <v>74</v>
      </c>
      <c r="U23" s="1">
        <f t="shared" si="11"/>
        <v>1.0571428571428572</v>
      </c>
      <c r="V23" s="1">
        <f t="shared" si="12"/>
        <v>521.12676056338034</v>
      </c>
      <c r="W23" s="1">
        <v>65</v>
      </c>
      <c r="X23" s="1">
        <f t="shared" si="13"/>
        <v>2.096774193548387</v>
      </c>
      <c r="Y23" s="1">
        <f t="shared" si="14"/>
        <v>541.66666666666674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26.25" customHeight="1" x14ac:dyDescent="0.4">
      <c r="A24" s="1">
        <v>31</v>
      </c>
      <c r="B24" s="1">
        <v>200</v>
      </c>
      <c r="C24" s="1">
        <f t="shared" si="0"/>
        <v>2.1413276231263381</v>
      </c>
      <c r="D24" s="1">
        <f t="shared" si="1"/>
        <v>1075.2688172043011</v>
      </c>
      <c r="E24" s="1">
        <v>218</v>
      </c>
      <c r="F24" s="1">
        <f t="shared" si="2"/>
        <v>2.7250000000000001</v>
      </c>
      <c r="G24" s="1">
        <f t="shared" si="3"/>
        <v>1639.0977443609022</v>
      </c>
      <c r="H24" s="1">
        <v>250</v>
      </c>
      <c r="I24" s="1">
        <f t="shared" si="4"/>
        <v>2.4509803921568629</v>
      </c>
      <c r="J24" s="1">
        <f t="shared" si="15"/>
        <v>1666.6666666666667</v>
      </c>
      <c r="K24" s="1">
        <v>141</v>
      </c>
      <c r="L24" s="1">
        <f t="shared" si="5"/>
        <v>1.4842105263157894</v>
      </c>
      <c r="M24" s="1">
        <f t="shared" si="6"/>
        <v>626.66666666666663</v>
      </c>
      <c r="N24" s="1">
        <v>108</v>
      </c>
      <c r="O24" s="1">
        <f t="shared" si="7"/>
        <v>1.2</v>
      </c>
      <c r="P24" s="1">
        <f t="shared" si="8"/>
        <v>562.5</v>
      </c>
      <c r="Q24" s="1">
        <v>82</v>
      </c>
      <c r="R24" s="1">
        <f t="shared" si="9"/>
        <v>0.91111111111111109</v>
      </c>
      <c r="S24" s="1">
        <f t="shared" si="10"/>
        <v>418.36734693877548</v>
      </c>
      <c r="T24" s="1">
        <v>74</v>
      </c>
      <c r="U24" s="1">
        <f t="shared" si="11"/>
        <v>1.0571428571428572</v>
      </c>
      <c r="V24" s="1">
        <f t="shared" si="12"/>
        <v>521.12676056338034</v>
      </c>
      <c r="W24" s="1">
        <v>65</v>
      </c>
      <c r="X24" s="1">
        <f t="shared" si="13"/>
        <v>2.096774193548387</v>
      </c>
      <c r="Y24" s="1">
        <f t="shared" si="14"/>
        <v>541.66666666666674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26.25" customHeight="1" x14ac:dyDescent="0.4">
      <c r="A25" s="1">
        <v>32</v>
      </c>
      <c r="B25" s="1">
        <v>200</v>
      </c>
      <c r="C25" s="1">
        <f t="shared" si="0"/>
        <v>2.1413276231263381</v>
      </c>
      <c r="D25" s="1">
        <f t="shared" si="1"/>
        <v>1075.2688172043011</v>
      </c>
      <c r="E25" s="1">
        <v>214</v>
      </c>
      <c r="F25" s="1">
        <f t="shared" si="2"/>
        <v>2.6749999999999998</v>
      </c>
      <c r="G25" s="1">
        <f t="shared" si="3"/>
        <v>1609.0225563909773</v>
      </c>
      <c r="H25" s="1">
        <v>250</v>
      </c>
      <c r="I25" s="1">
        <f t="shared" si="4"/>
        <v>2.4509803921568629</v>
      </c>
      <c r="J25" s="1">
        <f t="shared" si="15"/>
        <v>1666.6666666666667</v>
      </c>
      <c r="K25" s="1">
        <v>141</v>
      </c>
      <c r="L25" s="1">
        <f t="shared" si="5"/>
        <v>1.4842105263157894</v>
      </c>
      <c r="M25" s="1">
        <f t="shared" si="6"/>
        <v>626.66666666666663</v>
      </c>
      <c r="N25" s="1">
        <v>109</v>
      </c>
      <c r="O25" s="1">
        <f t="shared" si="7"/>
        <v>1.211111111111111</v>
      </c>
      <c r="P25" s="1">
        <f t="shared" si="8"/>
        <v>567.70833333333337</v>
      </c>
      <c r="Q25" s="1">
        <v>82</v>
      </c>
      <c r="R25" s="1">
        <f t="shared" si="9"/>
        <v>0.91111111111111109</v>
      </c>
      <c r="S25" s="1">
        <f t="shared" si="10"/>
        <v>418.36734693877548</v>
      </c>
      <c r="T25" s="1">
        <v>74</v>
      </c>
      <c r="U25" s="1">
        <f t="shared" si="11"/>
        <v>1.0571428571428572</v>
      </c>
      <c r="V25" s="1">
        <f t="shared" si="12"/>
        <v>521.12676056338034</v>
      </c>
      <c r="W25" s="1">
        <v>65</v>
      </c>
      <c r="X25" s="1">
        <f t="shared" si="13"/>
        <v>2.096774193548387</v>
      </c>
      <c r="Y25" s="1">
        <f t="shared" si="14"/>
        <v>541.66666666666674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26.25" customHeight="1" x14ac:dyDescent="0.4">
      <c r="A26" s="1">
        <v>33</v>
      </c>
      <c r="B26" s="1">
        <v>200</v>
      </c>
      <c r="C26" s="1">
        <f t="shared" si="0"/>
        <v>2.1413276231263381</v>
      </c>
      <c r="D26" s="1">
        <f t="shared" si="1"/>
        <v>1075.2688172043011</v>
      </c>
      <c r="E26" s="1">
        <v>211</v>
      </c>
      <c r="F26" s="1">
        <f t="shared" si="2"/>
        <v>2.6375000000000002</v>
      </c>
      <c r="G26" s="1">
        <f t="shared" si="3"/>
        <v>1586.4661654135336</v>
      </c>
      <c r="H26" s="1">
        <v>250</v>
      </c>
      <c r="I26" s="1">
        <f t="shared" si="4"/>
        <v>2.4509803921568629</v>
      </c>
      <c r="J26" s="1">
        <f t="shared" si="15"/>
        <v>1666.6666666666667</v>
      </c>
      <c r="K26" s="1">
        <v>142</v>
      </c>
      <c r="L26" s="1">
        <f t="shared" si="5"/>
        <v>1.4947368421052631</v>
      </c>
      <c r="M26" s="1">
        <f t="shared" si="6"/>
        <v>631.11111111111109</v>
      </c>
      <c r="N26" s="1">
        <v>109</v>
      </c>
      <c r="O26" s="1">
        <f t="shared" si="7"/>
        <v>1.211111111111111</v>
      </c>
      <c r="P26" s="1">
        <f t="shared" si="8"/>
        <v>567.70833333333337</v>
      </c>
      <c r="Q26" s="1">
        <v>82</v>
      </c>
      <c r="R26" s="1">
        <f t="shared" si="9"/>
        <v>0.91111111111111109</v>
      </c>
      <c r="S26" s="1">
        <f t="shared" si="10"/>
        <v>418.36734693877548</v>
      </c>
      <c r="T26" s="1">
        <v>74</v>
      </c>
      <c r="U26" s="1">
        <f t="shared" si="11"/>
        <v>1.0571428571428572</v>
      </c>
      <c r="V26" s="1">
        <f t="shared" si="12"/>
        <v>521.12676056338034</v>
      </c>
      <c r="W26" s="1">
        <v>65</v>
      </c>
      <c r="X26" s="1">
        <f t="shared" si="13"/>
        <v>2.096774193548387</v>
      </c>
      <c r="Y26" s="1">
        <f t="shared" si="14"/>
        <v>541.66666666666674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26.25" customHeight="1" x14ac:dyDescent="0.4">
      <c r="A27" s="1">
        <v>34</v>
      </c>
      <c r="B27" s="1">
        <v>200</v>
      </c>
      <c r="C27" s="1">
        <f t="shared" si="0"/>
        <v>2.1413276231263381</v>
      </c>
      <c r="D27" s="1">
        <f t="shared" si="1"/>
        <v>1075.2688172043011</v>
      </c>
      <c r="E27" s="1">
        <v>207</v>
      </c>
      <c r="F27" s="1">
        <f t="shared" si="2"/>
        <v>2.5874999999999999</v>
      </c>
      <c r="G27" s="1">
        <f t="shared" si="3"/>
        <v>1556.390977443609</v>
      </c>
      <c r="H27" s="1">
        <v>249</v>
      </c>
      <c r="I27" s="1">
        <f t="shared" si="4"/>
        <v>2.4411764705882355</v>
      </c>
      <c r="J27" s="1">
        <f t="shared" si="15"/>
        <v>1660</v>
      </c>
      <c r="K27" s="1">
        <v>142</v>
      </c>
      <c r="L27" s="1">
        <f t="shared" si="5"/>
        <v>1.4947368421052631</v>
      </c>
      <c r="M27" s="1">
        <f t="shared" si="6"/>
        <v>631.11111111111109</v>
      </c>
      <c r="N27" s="1">
        <v>109</v>
      </c>
      <c r="O27" s="1">
        <f t="shared" si="7"/>
        <v>1.211111111111111</v>
      </c>
      <c r="P27" s="1">
        <f t="shared" si="8"/>
        <v>567.70833333333337</v>
      </c>
      <c r="Q27" s="1">
        <v>82</v>
      </c>
      <c r="R27" s="1">
        <f t="shared" si="9"/>
        <v>0.91111111111111109</v>
      </c>
      <c r="S27" s="1">
        <f t="shared" si="10"/>
        <v>418.36734693877548</v>
      </c>
      <c r="T27" s="1">
        <v>74</v>
      </c>
      <c r="U27" s="1">
        <f t="shared" si="11"/>
        <v>1.0571428571428572</v>
      </c>
      <c r="V27" s="1">
        <f t="shared" si="12"/>
        <v>521.12676056338034</v>
      </c>
      <c r="W27" s="1">
        <v>65</v>
      </c>
      <c r="X27" s="1">
        <f t="shared" si="13"/>
        <v>2.096774193548387</v>
      </c>
      <c r="Y27" s="1">
        <f t="shared" si="14"/>
        <v>541.66666666666674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26.25" customHeight="1" x14ac:dyDescent="0.4">
      <c r="A28" s="1">
        <v>35</v>
      </c>
      <c r="B28" s="1">
        <v>200</v>
      </c>
      <c r="C28" s="1">
        <f t="shared" si="0"/>
        <v>2.1413276231263381</v>
      </c>
      <c r="D28" s="1">
        <f t="shared" si="1"/>
        <v>1075.2688172043011</v>
      </c>
      <c r="E28" s="1">
        <v>203</v>
      </c>
      <c r="F28" s="1">
        <f t="shared" si="2"/>
        <v>2.5375000000000001</v>
      </c>
      <c r="G28" s="1">
        <f t="shared" si="3"/>
        <v>1526.3157894736842</v>
      </c>
      <c r="H28" s="1">
        <v>248</v>
      </c>
      <c r="I28" s="1">
        <f t="shared" si="4"/>
        <v>2.4313725490196076</v>
      </c>
      <c r="J28" s="1">
        <f t="shared" si="15"/>
        <v>1653.3333333333335</v>
      </c>
      <c r="K28" s="1">
        <v>142</v>
      </c>
      <c r="L28" s="1">
        <f t="shared" si="5"/>
        <v>1.4947368421052631</v>
      </c>
      <c r="M28" s="1">
        <f t="shared" si="6"/>
        <v>631.11111111111109</v>
      </c>
      <c r="N28" s="1">
        <v>109</v>
      </c>
      <c r="O28" s="1">
        <f t="shared" si="7"/>
        <v>1.211111111111111</v>
      </c>
      <c r="P28" s="1">
        <f t="shared" si="8"/>
        <v>567.70833333333337</v>
      </c>
      <c r="Q28" s="1">
        <v>82</v>
      </c>
      <c r="R28" s="1">
        <f t="shared" si="9"/>
        <v>0.91111111111111109</v>
      </c>
      <c r="S28" s="1">
        <f t="shared" si="10"/>
        <v>418.36734693877548</v>
      </c>
      <c r="T28" s="1">
        <v>74</v>
      </c>
      <c r="U28" s="1">
        <f t="shared" si="11"/>
        <v>1.0571428571428572</v>
      </c>
      <c r="V28" s="1">
        <f t="shared" si="12"/>
        <v>521.12676056338034</v>
      </c>
      <c r="W28" s="1">
        <v>65</v>
      </c>
      <c r="X28" s="1">
        <f t="shared" si="13"/>
        <v>2.096774193548387</v>
      </c>
      <c r="Y28" s="1">
        <f t="shared" si="14"/>
        <v>541.66666666666674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26.25" customHeight="1" x14ac:dyDescent="0.4">
      <c r="A29" s="1">
        <v>36</v>
      </c>
      <c r="B29" s="1">
        <v>201</v>
      </c>
      <c r="C29" s="1">
        <f t="shared" si="0"/>
        <v>2.1520342612419698</v>
      </c>
      <c r="D29" s="1">
        <f t="shared" si="1"/>
        <v>1080.6451612903227</v>
      </c>
      <c r="E29" s="1">
        <v>198</v>
      </c>
      <c r="F29" s="1">
        <f t="shared" si="2"/>
        <v>2.4750000000000001</v>
      </c>
      <c r="G29" s="1">
        <f t="shared" si="3"/>
        <v>1488.7218045112782</v>
      </c>
      <c r="H29" s="1">
        <v>238</v>
      </c>
      <c r="I29" s="1">
        <f t="shared" si="4"/>
        <v>2.3333333333333335</v>
      </c>
      <c r="J29" s="1">
        <f t="shared" si="15"/>
        <v>1586.6666666666667</v>
      </c>
      <c r="K29" s="1">
        <v>142</v>
      </c>
      <c r="L29" s="1">
        <f t="shared" si="5"/>
        <v>1.4947368421052631</v>
      </c>
      <c r="M29" s="1">
        <f t="shared" si="6"/>
        <v>631.11111111111109</v>
      </c>
      <c r="N29" s="1">
        <v>109</v>
      </c>
      <c r="O29" s="1">
        <f t="shared" si="7"/>
        <v>1.211111111111111</v>
      </c>
      <c r="P29" s="1">
        <f t="shared" si="8"/>
        <v>567.70833333333337</v>
      </c>
      <c r="Q29" s="1">
        <v>82</v>
      </c>
      <c r="R29" s="1">
        <f t="shared" si="9"/>
        <v>0.91111111111111109</v>
      </c>
      <c r="S29" s="1">
        <f t="shared" si="10"/>
        <v>418.36734693877548</v>
      </c>
      <c r="T29" s="1">
        <v>74</v>
      </c>
      <c r="U29" s="1">
        <f t="shared" si="11"/>
        <v>1.0571428571428572</v>
      </c>
      <c r="V29" s="1">
        <f t="shared" si="12"/>
        <v>521.12676056338034</v>
      </c>
      <c r="W29" s="1">
        <v>65</v>
      </c>
      <c r="X29" s="1">
        <f t="shared" si="13"/>
        <v>2.096774193548387</v>
      </c>
      <c r="Y29" s="1">
        <f t="shared" si="14"/>
        <v>541.66666666666674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26.25" customHeight="1" x14ac:dyDescent="0.4">
      <c r="A30" s="1">
        <v>37</v>
      </c>
      <c r="B30" s="1">
        <v>150</v>
      </c>
      <c r="C30" s="1">
        <f t="shared" si="0"/>
        <v>1.6059957173447537</v>
      </c>
      <c r="D30" s="1">
        <f t="shared" si="1"/>
        <v>806.45161290322585</v>
      </c>
      <c r="E30" s="1">
        <v>195</v>
      </c>
      <c r="F30" s="1">
        <f t="shared" si="2"/>
        <v>2.4375</v>
      </c>
      <c r="G30" s="1">
        <f t="shared" si="3"/>
        <v>1466.1654135338345</v>
      </c>
      <c r="H30" s="1">
        <v>230</v>
      </c>
      <c r="I30" s="1">
        <f t="shared" si="4"/>
        <v>2.2549019607843137</v>
      </c>
      <c r="J30" s="1">
        <f t="shared" si="15"/>
        <v>1533.3333333333335</v>
      </c>
      <c r="K30" s="1">
        <v>142</v>
      </c>
      <c r="L30" s="1">
        <f t="shared" si="5"/>
        <v>1.4947368421052631</v>
      </c>
      <c r="M30" s="1">
        <f t="shared" si="6"/>
        <v>631.11111111111109</v>
      </c>
      <c r="N30" s="1">
        <v>109</v>
      </c>
      <c r="O30" s="1">
        <f t="shared" si="7"/>
        <v>1.211111111111111</v>
      </c>
      <c r="P30" s="1">
        <f t="shared" si="8"/>
        <v>567.70833333333337</v>
      </c>
      <c r="Q30" s="1">
        <v>83</v>
      </c>
      <c r="R30" s="1">
        <f t="shared" si="9"/>
        <v>0.92222222222222228</v>
      </c>
      <c r="S30" s="1">
        <f t="shared" si="10"/>
        <v>423.46938775510205</v>
      </c>
      <c r="T30" s="1">
        <v>74</v>
      </c>
      <c r="U30" s="1">
        <f t="shared" si="11"/>
        <v>1.0571428571428572</v>
      </c>
      <c r="V30" s="1">
        <f t="shared" si="12"/>
        <v>521.12676056338034</v>
      </c>
      <c r="W30" s="1">
        <v>65</v>
      </c>
      <c r="X30" s="1">
        <f t="shared" si="13"/>
        <v>2.096774193548387</v>
      </c>
      <c r="Y30" s="1">
        <f t="shared" si="14"/>
        <v>541.66666666666674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26.25" customHeight="1" x14ac:dyDescent="0.4">
      <c r="A31" s="1">
        <v>38</v>
      </c>
      <c r="B31" s="1">
        <v>151</v>
      </c>
      <c r="C31" s="1">
        <f t="shared" si="0"/>
        <v>1.6167023554603854</v>
      </c>
      <c r="D31" s="1">
        <f t="shared" si="1"/>
        <v>811.82795698924735</v>
      </c>
      <c r="E31" s="1">
        <v>192</v>
      </c>
      <c r="F31" s="1">
        <f t="shared" si="2"/>
        <v>2.4</v>
      </c>
      <c r="G31" s="1">
        <f t="shared" si="3"/>
        <v>1443.609022556391</v>
      </c>
      <c r="H31" s="1">
        <v>220</v>
      </c>
      <c r="I31" s="1">
        <f t="shared" si="4"/>
        <v>2.1568627450980391</v>
      </c>
      <c r="J31" s="1">
        <f t="shared" si="15"/>
        <v>1466.6666666666667</v>
      </c>
      <c r="K31" s="1">
        <v>142</v>
      </c>
      <c r="L31" s="1">
        <f t="shared" si="5"/>
        <v>1.4947368421052631</v>
      </c>
      <c r="M31" s="1">
        <f t="shared" si="6"/>
        <v>631.11111111111109</v>
      </c>
      <c r="N31" s="1">
        <v>109</v>
      </c>
      <c r="O31" s="1">
        <f t="shared" si="7"/>
        <v>1.211111111111111</v>
      </c>
      <c r="P31" s="1">
        <f t="shared" si="8"/>
        <v>567.70833333333337</v>
      </c>
      <c r="Q31" s="1">
        <v>83</v>
      </c>
      <c r="R31" s="1">
        <f t="shared" si="9"/>
        <v>0.92222222222222228</v>
      </c>
      <c r="S31" s="1">
        <f t="shared" si="10"/>
        <v>423.46938775510205</v>
      </c>
      <c r="T31" s="1">
        <v>74</v>
      </c>
      <c r="U31" s="1">
        <f t="shared" si="11"/>
        <v>1.0571428571428572</v>
      </c>
      <c r="V31" s="1">
        <f t="shared" si="12"/>
        <v>521.12676056338034</v>
      </c>
      <c r="W31" s="1">
        <v>65</v>
      </c>
      <c r="X31" s="1">
        <f t="shared" si="13"/>
        <v>2.096774193548387</v>
      </c>
      <c r="Y31" s="1">
        <f t="shared" si="14"/>
        <v>541.66666666666674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26.25" customHeight="1" x14ac:dyDescent="0.4">
      <c r="A32" s="1">
        <v>39</v>
      </c>
      <c r="B32" s="1">
        <v>150</v>
      </c>
      <c r="C32" s="1">
        <f t="shared" si="0"/>
        <v>1.6059957173447537</v>
      </c>
      <c r="D32" s="1">
        <f t="shared" si="1"/>
        <v>806.45161290322585</v>
      </c>
      <c r="E32" s="1">
        <v>186</v>
      </c>
      <c r="F32" s="1">
        <f t="shared" si="2"/>
        <v>2.3250000000000002</v>
      </c>
      <c r="G32" s="1">
        <f t="shared" si="3"/>
        <v>1398.4962406015036</v>
      </c>
      <c r="H32" s="1">
        <v>216</v>
      </c>
      <c r="I32" s="1">
        <f t="shared" si="4"/>
        <v>2.1176470588235294</v>
      </c>
      <c r="J32" s="1">
        <f t="shared" si="15"/>
        <v>1440</v>
      </c>
      <c r="K32" s="1">
        <v>142</v>
      </c>
      <c r="L32" s="1">
        <f t="shared" si="5"/>
        <v>1.4947368421052631</v>
      </c>
      <c r="M32" s="1">
        <f t="shared" si="6"/>
        <v>631.11111111111109</v>
      </c>
      <c r="N32" s="1">
        <v>109</v>
      </c>
      <c r="O32" s="1">
        <f t="shared" si="7"/>
        <v>1.211111111111111</v>
      </c>
      <c r="P32" s="1">
        <f t="shared" si="8"/>
        <v>567.70833333333337</v>
      </c>
      <c r="Q32" s="1">
        <v>83</v>
      </c>
      <c r="R32" s="1">
        <f t="shared" si="9"/>
        <v>0.92222222222222228</v>
      </c>
      <c r="S32" s="1">
        <f t="shared" si="10"/>
        <v>423.46938775510205</v>
      </c>
      <c r="T32" s="1">
        <v>74</v>
      </c>
      <c r="U32" s="1">
        <f t="shared" si="11"/>
        <v>1.0571428571428572</v>
      </c>
      <c r="V32" s="1">
        <f t="shared" si="12"/>
        <v>521.12676056338034</v>
      </c>
      <c r="W32" s="1">
        <v>65</v>
      </c>
      <c r="X32" s="1">
        <f t="shared" si="13"/>
        <v>2.096774193548387</v>
      </c>
      <c r="Y32" s="1">
        <f t="shared" si="14"/>
        <v>541.66666666666674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26.25" customHeight="1" x14ac:dyDescent="0.4">
      <c r="A33" s="1">
        <v>40</v>
      </c>
      <c r="B33" s="1">
        <v>150</v>
      </c>
      <c r="C33" s="1">
        <f t="shared" si="0"/>
        <v>1.6059957173447537</v>
      </c>
      <c r="D33" s="1">
        <f t="shared" si="1"/>
        <v>806.45161290322585</v>
      </c>
      <c r="E33" s="1">
        <v>183</v>
      </c>
      <c r="F33" s="1">
        <f t="shared" si="2"/>
        <v>2.2875000000000001</v>
      </c>
      <c r="G33" s="1">
        <f t="shared" si="3"/>
        <v>1375.9398496240601</v>
      </c>
      <c r="H33" s="1">
        <v>210</v>
      </c>
      <c r="I33" s="1">
        <f t="shared" si="4"/>
        <v>2.0588235294117645</v>
      </c>
      <c r="J33" s="1">
        <f t="shared" si="15"/>
        <v>1400</v>
      </c>
      <c r="K33" s="1">
        <v>142</v>
      </c>
      <c r="L33" s="1">
        <f t="shared" si="5"/>
        <v>1.4947368421052631</v>
      </c>
      <c r="M33" s="1">
        <f t="shared" si="6"/>
        <v>631.11111111111109</v>
      </c>
      <c r="N33" s="1">
        <v>108</v>
      </c>
      <c r="O33" s="1">
        <f t="shared" si="7"/>
        <v>1.2</v>
      </c>
      <c r="P33" s="1">
        <f t="shared" si="8"/>
        <v>562.5</v>
      </c>
      <c r="Q33" s="1">
        <v>83</v>
      </c>
      <c r="R33" s="1">
        <f t="shared" si="9"/>
        <v>0.92222222222222228</v>
      </c>
      <c r="S33" s="1">
        <f t="shared" si="10"/>
        <v>423.46938775510205</v>
      </c>
      <c r="T33" s="1">
        <v>75</v>
      </c>
      <c r="U33" s="1">
        <f t="shared" si="11"/>
        <v>1.0714285714285714</v>
      </c>
      <c r="V33" s="1">
        <f t="shared" si="12"/>
        <v>528.16901408450713</v>
      </c>
      <c r="W33" s="1">
        <v>65</v>
      </c>
      <c r="X33" s="1">
        <f t="shared" si="13"/>
        <v>2.096774193548387</v>
      </c>
      <c r="Y33" s="1">
        <f t="shared" si="14"/>
        <v>541.66666666666674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26.25" customHeight="1" x14ac:dyDescent="0.4">
      <c r="A34" s="1">
        <v>41</v>
      </c>
      <c r="B34" s="1">
        <v>151</v>
      </c>
      <c r="C34" s="1">
        <f t="shared" si="0"/>
        <v>1.6167023554603854</v>
      </c>
      <c r="D34" s="1">
        <f t="shared" si="1"/>
        <v>811.82795698924735</v>
      </c>
      <c r="E34" s="1">
        <v>178</v>
      </c>
      <c r="F34" s="1">
        <f t="shared" si="2"/>
        <v>2.2250000000000001</v>
      </c>
      <c r="G34" s="1">
        <f t="shared" si="3"/>
        <v>1338.3458646616541</v>
      </c>
      <c r="H34" s="1">
        <v>208</v>
      </c>
      <c r="I34" s="1">
        <f t="shared" si="4"/>
        <v>2.0392156862745097</v>
      </c>
      <c r="J34" s="1">
        <f t="shared" si="15"/>
        <v>1386.6666666666667</v>
      </c>
      <c r="K34" s="1">
        <v>142</v>
      </c>
      <c r="L34" s="1">
        <f t="shared" si="5"/>
        <v>1.4947368421052631</v>
      </c>
      <c r="M34" s="1">
        <f t="shared" si="6"/>
        <v>631.11111111111109</v>
      </c>
      <c r="N34" s="1">
        <v>107</v>
      </c>
      <c r="O34" s="1">
        <f t="shared" si="7"/>
        <v>1.1888888888888889</v>
      </c>
      <c r="P34" s="1">
        <f t="shared" si="8"/>
        <v>557.29166666666663</v>
      </c>
      <c r="Q34" s="1">
        <v>83</v>
      </c>
      <c r="R34" s="1">
        <f t="shared" si="9"/>
        <v>0.92222222222222228</v>
      </c>
      <c r="S34" s="1">
        <f t="shared" si="10"/>
        <v>423.46938775510205</v>
      </c>
      <c r="T34" s="1">
        <v>75</v>
      </c>
      <c r="U34" s="1">
        <f t="shared" si="11"/>
        <v>1.0714285714285714</v>
      </c>
      <c r="V34" s="1">
        <f t="shared" si="12"/>
        <v>528.16901408450713</v>
      </c>
      <c r="W34" s="1">
        <v>65</v>
      </c>
      <c r="X34" s="1">
        <f t="shared" si="13"/>
        <v>2.096774193548387</v>
      </c>
      <c r="Y34" s="1">
        <f t="shared" si="14"/>
        <v>541.66666666666674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26.25" customHeight="1" x14ac:dyDescent="0.4">
      <c r="A35" s="1">
        <v>42</v>
      </c>
      <c r="B35" s="1">
        <v>151</v>
      </c>
      <c r="C35" s="1">
        <f t="shared" si="0"/>
        <v>1.6167023554603854</v>
      </c>
      <c r="D35" s="1">
        <f t="shared" si="1"/>
        <v>811.82795698924735</v>
      </c>
      <c r="E35" s="1">
        <v>173</v>
      </c>
      <c r="F35" s="1">
        <f t="shared" si="2"/>
        <v>2.1625000000000001</v>
      </c>
      <c r="G35" s="1">
        <f t="shared" si="3"/>
        <v>1300.7518796992481</v>
      </c>
      <c r="H35" s="1">
        <v>204</v>
      </c>
      <c r="I35" s="1">
        <f t="shared" si="4"/>
        <v>2</v>
      </c>
      <c r="J35" s="1">
        <f t="shared" si="15"/>
        <v>1360</v>
      </c>
      <c r="K35" s="1">
        <v>142</v>
      </c>
      <c r="L35" s="1">
        <f t="shared" si="5"/>
        <v>1.4947368421052631</v>
      </c>
      <c r="M35" s="1">
        <f t="shared" si="6"/>
        <v>631.11111111111109</v>
      </c>
      <c r="N35" s="1">
        <v>106</v>
      </c>
      <c r="O35" s="1">
        <f t="shared" si="7"/>
        <v>1.1777777777777778</v>
      </c>
      <c r="P35" s="1">
        <f t="shared" si="8"/>
        <v>552.08333333333337</v>
      </c>
      <c r="Q35" s="1">
        <v>83</v>
      </c>
      <c r="R35" s="1">
        <f t="shared" si="9"/>
        <v>0.92222222222222228</v>
      </c>
      <c r="S35" s="1">
        <f t="shared" si="10"/>
        <v>423.46938775510205</v>
      </c>
      <c r="T35" s="1">
        <v>75</v>
      </c>
      <c r="U35" s="1">
        <f t="shared" si="11"/>
        <v>1.0714285714285714</v>
      </c>
      <c r="V35" s="1">
        <f t="shared" si="12"/>
        <v>528.16901408450713</v>
      </c>
      <c r="W35" s="1">
        <v>65</v>
      </c>
      <c r="X35" s="1">
        <f t="shared" si="13"/>
        <v>2.096774193548387</v>
      </c>
      <c r="Y35" s="1">
        <f t="shared" si="14"/>
        <v>541.66666666666674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26.25" customHeight="1" x14ac:dyDescent="0.4">
      <c r="A36" s="1">
        <v>43</v>
      </c>
      <c r="B36" s="1">
        <v>151</v>
      </c>
      <c r="C36" s="1">
        <f t="shared" si="0"/>
        <v>1.6167023554603854</v>
      </c>
      <c r="D36" s="1">
        <f t="shared" si="1"/>
        <v>811.82795698924735</v>
      </c>
      <c r="E36" s="1">
        <v>172</v>
      </c>
      <c r="F36" s="1">
        <f t="shared" si="2"/>
        <v>2.15</v>
      </c>
      <c r="G36" s="1">
        <f t="shared" si="3"/>
        <v>1293.2330827067669</v>
      </c>
      <c r="H36" s="1">
        <v>202</v>
      </c>
      <c r="I36" s="1">
        <f t="shared" si="4"/>
        <v>1.9803921568627452</v>
      </c>
      <c r="J36" s="1">
        <f t="shared" si="15"/>
        <v>1346.6666666666667</v>
      </c>
      <c r="K36" s="1">
        <v>143</v>
      </c>
      <c r="L36" s="1">
        <f t="shared" si="5"/>
        <v>1.5052631578947369</v>
      </c>
      <c r="M36" s="1">
        <f t="shared" si="6"/>
        <v>635.55555555555554</v>
      </c>
      <c r="N36" s="1">
        <v>105</v>
      </c>
      <c r="O36" s="1">
        <f t="shared" si="7"/>
        <v>1.1666666666666667</v>
      </c>
      <c r="P36" s="1">
        <f t="shared" si="8"/>
        <v>546.875</v>
      </c>
      <c r="Q36" s="1">
        <v>84</v>
      </c>
      <c r="R36" s="1">
        <f t="shared" si="9"/>
        <v>0.93333333333333335</v>
      </c>
      <c r="S36" s="1">
        <f t="shared" si="10"/>
        <v>428.57142857142856</v>
      </c>
      <c r="T36" s="1">
        <v>75</v>
      </c>
      <c r="U36" s="1">
        <f t="shared" si="11"/>
        <v>1.0714285714285714</v>
      </c>
      <c r="V36" s="1">
        <f t="shared" si="12"/>
        <v>528.16901408450713</v>
      </c>
      <c r="W36" s="1">
        <v>65</v>
      </c>
      <c r="X36" s="1">
        <f t="shared" si="13"/>
        <v>2.096774193548387</v>
      </c>
      <c r="Y36" s="1">
        <f t="shared" si="14"/>
        <v>541.66666666666674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26.25" customHeight="1" x14ac:dyDescent="0.4">
      <c r="A37" s="1">
        <v>44</v>
      </c>
      <c r="B37" s="1">
        <v>151</v>
      </c>
      <c r="C37" s="1">
        <f t="shared" si="0"/>
        <v>1.6167023554603854</v>
      </c>
      <c r="D37" s="1">
        <f t="shared" si="1"/>
        <v>811.82795698924735</v>
      </c>
      <c r="E37" s="1">
        <v>167</v>
      </c>
      <c r="F37" s="1">
        <f t="shared" si="2"/>
        <v>2.0874999999999999</v>
      </c>
      <c r="G37" s="1">
        <f t="shared" si="3"/>
        <v>1255.6390977443609</v>
      </c>
      <c r="H37" s="1">
        <v>198</v>
      </c>
      <c r="I37" s="1">
        <f t="shared" si="4"/>
        <v>1.9411764705882353</v>
      </c>
      <c r="J37" s="1">
        <f t="shared" si="15"/>
        <v>1320</v>
      </c>
      <c r="K37" s="1">
        <v>143</v>
      </c>
      <c r="L37" s="1">
        <f t="shared" si="5"/>
        <v>1.5052631578947369</v>
      </c>
      <c r="M37" s="1">
        <f t="shared" si="6"/>
        <v>635.55555555555554</v>
      </c>
      <c r="N37" s="1">
        <v>104</v>
      </c>
      <c r="O37" s="1">
        <f t="shared" si="7"/>
        <v>1.1555555555555554</v>
      </c>
      <c r="P37" s="1">
        <f t="shared" si="8"/>
        <v>541.66666666666663</v>
      </c>
      <c r="Q37" s="1">
        <v>84</v>
      </c>
      <c r="R37" s="1">
        <f t="shared" si="9"/>
        <v>0.93333333333333335</v>
      </c>
      <c r="S37" s="1">
        <f t="shared" si="10"/>
        <v>428.57142857142856</v>
      </c>
      <c r="T37" s="1">
        <v>75</v>
      </c>
      <c r="U37" s="1">
        <f t="shared" si="11"/>
        <v>1.0714285714285714</v>
      </c>
      <c r="V37" s="1">
        <f t="shared" si="12"/>
        <v>528.16901408450713</v>
      </c>
      <c r="W37" s="1">
        <v>65</v>
      </c>
      <c r="X37" s="1">
        <f t="shared" si="13"/>
        <v>2.096774193548387</v>
      </c>
      <c r="Y37" s="1">
        <f t="shared" si="14"/>
        <v>541.66666666666674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26.25" customHeight="1" x14ac:dyDescent="0.4">
      <c r="A38" s="1">
        <v>45</v>
      </c>
      <c r="B38" s="1">
        <v>152</v>
      </c>
      <c r="C38" s="1">
        <f t="shared" si="0"/>
        <v>1.627408993576017</v>
      </c>
      <c r="D38" s="1">
        <f t="shared" si="1"/>
        <v>817.20430107526886</v>
      </c>
      <c r="E38" s="1">
        <v>163</v>
      </c>
      <c r="F38" s="1">
        <f t="shared" si="2"/>
        <v>2.0375000000000001</v>
      </c>
      <c r="G38" s="1">
        <f t="shared" si="3"/>
        <v>1225.5639097744361</v>
      </c>
      <c r="H38" s="1">
        <v>192</v>
      </c>
      <c r="I38" s="1">
        <f t="shared" si="4"/>
        <v>1.8823529411764706</v>
      </c>
      <c r="J38" s="1">
        <f t="shared" si="15"/>
        <v>1280</v>
      </c>
      <c r="K38" s="1">
        <v>143</v>
      </c>
      <c r="L38" s="1">
        <f t="shared" si="5"/>
        <v>1.5052631578947369</v>
      </c>
      <c r="M38" s="1">
        <f t="shared" si="6"/>
        <v>635.55555555555554</v>
      </c>
      <c r="N38" s="1">
        <v>103</v>
      </c>
      <c r="O38" s="1">
        <f t="shared" si="7"/>
        <v>1.1444444444444444</v>
      </c>
      <c r="P38" s="1">
        <f t="shared" si="8"/>
        <v>536.45833333333337</v>
      </c>
      <c r="Q38" s="1">
        <v>84</v>
      </c>
      <c r="R38" s="1">
        <f t="shared" si="9"/>
        <v>0.93333333333333335</v>
      </c>
      <c r="S38" s="1">
        <f t="shared" si="10"/>
        <v>428.57142857142856</v>
      </c>
      <c r="T38" s="1">
        <v>75</v>
      </c>
      <c r="U38" s="1">
        <f t="shared" si="11"/>
        <v>1.0714285714285714</v>
      </c>
      <c r="V38" s="1">
        <f t="shared" si="12"/>
        <v>528.16901408450713</v>
      </c>
      <c r="W38" s="1">
        <v>65</v>
      </c>
      <c r="X38" s="1">
        <f t="shared" si="13"/>
        <v>2.096774193548387</v>
      </c>
      <c r="Y38" s="1">
        <f t="shared" si="14"/>
        <v>541.66666666666674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26.25" customHeight="1" x14ac:dyDescent="0.4">
      <c r="A39" s="1">
        <v>46</v>
      </c>
      <c r="B39" s="1">
        <v>152</v>
      </c>
      <c r="C39" s="1">
        <f t="shared" si="0"/>
        <v>1.627408993576017</v>
      </c>
      <c r="D39" s="1">
        <f t="shared" si="1"/>
        <v>817.20430107526886</v>
      </c>
      <c r="E39" s="1">
        <v>159</v>
      </c>
      <c r="F39" s="1">
        <f t="shared" si="2"/>
        <v>1.9875</v>
      </c>
      <c r="G39" s="1">
        <f t="shared" si="3"/>
        <v>1195.4887218045112</v>
      </c>
      <c r="H39" s="1">
        <v>184</v>
      </c>
      <c r="I39" s="1">
        <f t="shared" si="4"/>
        <v>1.803921568627451</v>
      </c>
      <c r="J39" s="1">
        <f t="shared" si="15"/>
        <v>1226.6666666666667</v>
      </c>
      <c r="K39" s="1">
        <v>143</v>
      </c>
      <c r="L39" s="1">
        <f t="shared" si="5"/>
        <v>1.5052631578947369</v>
      </c>
      <c r="M39" s="1">
        <f t="shared" si="6"/>
        <v>635.55555555555554</v>
      </c>
      <c r="N39" s="1">
        <v>102</v>
      </c>
      <c r="O39" s="1">
        <f t="shared" si="7"/>
        <v>1.1333333333333333</v>
      </c>
      <c r="P39" s="1">
        <f t="shared" si="8"/>
        <v>531.25</v>
      </c>
      <c r="Q39" s="1">
        <v>84</v>
      </c>
      <c r="R39" s="1">
        <f t="shared" si="9"/>
        <v>0.93333333333333335</v>
      </c>
      <c r="S39" s="1">
        <f t="shared" si="10"/>
        <v>428.57142857142856</v>
      </c>
      <c r="T39" s="1">
        <v>75</v>
      </c>
      <c r="U39" s="1">
        <f t="shared" si="11"/>
        <v>1.0714285714285714</v>
      </c>
      <c r="V39" s="1">
        <f t="shared" si="12"/>
        <v>528.16901408450713</v>
      </c>
      <c r="W39" s="1">
        <v>65</v>
      </c>
      <c r="X39" s="1">
        <f t="shared" si="13"/>
        <v>2.096774193548387</v>
      </c>
      <c r="Y39" s="1">
        <f t="shared" si="14"/>
        <v>541.66666666666674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26.25" customHeight="1" x14ac:dyDescent="0.4">
      <c r="A40" s="1">
        <v>47</v>
      </c>
      <c r="B40" s="1">
        <v>152</v>
      </c>
      <c r="C40" s="1">
        <f t="shared" si="0"/>
        <v>1.627408993576017</v>
      </c>
      <c r="D40" s="1">
        <f t="shared" si="1"/>
        <v>817.20430107526886</v>
      </c>
      <c r="E40" s="1">
        <v>155</v>
      </c>
      <c r="F40" s="1">
        <f t="shared" si="2"/>
        <v>1.9375</v>
      </c>
      <c r="G40" s="1">
        <f t="shared" si="3"/>
        <v>1165.4135338345864</v>
      </c>
      <c r="H40" s="1">
        <v>178</v>
      </c>
      <c r="I40" s="1">
        <f t="shared" si="4"/>
        <v>1.7450980392156863</v>
      </c>
      <c r="J40" s="1">
        <f t="shared" si="15"/>
        <v>1186.6666666666667</v>
      </c>
      <c r="K40" s="1">
        <v>143</v>
      </c>
      <c r="L40" s="1">
        <f t="shared" si="5"/>
        <v>1.5052631578947369</v>
      </c>
      <c r="M40" s="1">
        <f t="shared" si="6"/>
        <v>635.55555555555554</v>
      </c>
      <c r="N40" s="1">
        <v>101</v>
      </c>
      <c r="O40" s="1">
        <f t="shared" si="7"/>
        <v>1.1222222222222222</v>
      </c>
      <c r="P40" s="1">
        <f t="shared" si="8"/>
        <v>526.04166666666663</v>
      </c>
      <c r="Q40" s="1">
        <v>84</v>
      </c>
      <c r="R40" s="1">
        <f t="shared" si="9"/>
        <v>0.93333333333333335</v>
      </c>
      <c r="S40" s="1">
        <f t="shared" si="10"/>
        <v>428.57142857142856</v>
      </c>
      <c r="T40" s="1">
        <v>75</v>
      </c>
      <c r="U40" s="1">
        <f t="shared" si="11"/>
        <v>1.0714285714285714</v>
      </c>
      <c r="V40" s="1">
        <f t="shared" si="12"/>
        <v>528.16901408450713</v>
      </c>
      <c r="W40" s="1">
        <v>66</v>
      </c>
      <c r="X40" s="1">
        <f t="shared" si="13"/>
        <v>2.129032258064516</v>
      </c>
      <c r="Y40" s="1">
        <f t="shared" si="14"/>
        <v>550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26.25" customHeight="1" x14ac:dyDescent="0.4">
      <c r="A41" s="1">
        <v>48</v>
      </c>
      <c r="B41" s="1">
        <v>152</v>
      </c>
      <c r="C41" s="1">
        <f t="shared" si="0"/>
        <v>1.627408993576017</v>
      </c>
      <c r="D41" s="1">
        <f t="shared" si="1"/>
        <v>817.20430107526886</v>
      </c>
      <c r="E41" s="1">
        <v>152</v>
      </c>
      <c r="F41" s="1">
        <f t="shared" si="2"/>
        <v>1.9</v>
      </c>
      <c r="G41" s="1">
        <f t="shared" si="3"/>
        <v>1142.8571428571429</v>
      </c>
      <c r="H41" s="1">
        <v>172</v>
      </c>
      <c r="I41" s="1">
        <f t="shared" si="4"/>
        <v>1.6862745098039216</v>
      </c>
      <c r="J41" s="1">
        <f t="shared" si="15"/>
        <v>1146.6666666666667</v>
      </c>
      <c r="K41" s="1">
        <v>143</v>
      </c>
      <c r="L41" s="1">
        <f t="shared" si="5"/>
        <v>1.5052631578947369</v>
      </c>
      <c r="M41" s="1">
        <f t="shared" si="6"/>
        <v>635.55555555555554</v>
      </c>
      <c r="N41" s="1">
        <v>100</v>
      </c>
      <c r="O41" s="1">
        <f t="shared" si="7"/>
        <v>1.1111111111111112</v>
      </c>
      <c r="P41" s="1">
        <f t="shared" si="8"/>
        <v>520.83333333333337</v>
      </c>
      <c r="Q41" s="1">
        <v>84</v>
      </c>
      <c r="R41" s="1">
        <f t="shared" si="9"/>
        <v>0.93333333333333335</v>
      </c>
      <c r="S41" s="1">
        <f t="shared" si="10"/>
        <v>428.57142857142856</v>
      </c>
      <c r="T41" s="1">
        <v>75</v>
      </c>
      <c r="U41" s="1">
        <f t="shared" si="11"/>
        <v>1.0714285714285714</v>
      </c>
      <c r="V41" s="1">
        <f t="shared" si="12"/>
        <v>528.16901408450713</v>
      </c>
      <c r="W41" s="1">
        <v>66</v>
      </c>
      <c r="X41" s="1">
        <f t="shared" si="13"/>
        <v>2.129032258064516</v>
      </c>
      <c r="Y41" s="1">
        <f t="shared" si="14"/>
        <v>550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26.25" customHeight="1" x14ac:dyDescent="0.4">
      <c r="A42" s="1">
        <v>49</v>
      </c>
      <c r="B42" s="1">
        <v>153</v>
      </c>
      <c r="C42" s="1">
        <f t="shared" si="0"/>
        <v>1.6381156316916488</v>
      </c>
      <c r="D42" s="1">
        <f t="shared" si="1"/>
        <v>822.58064516129036</v>
      </c>
      <c r="E42" s="1">
        <v>148</v>
      </c>
      <c r="F42" s="1">
        <f t="shared" si="2"/>
        <v>1.85</v>
      </c>
      <c r="G42" s="1">
        <f t="shared" si="3"/>
        <v>1112.781954887218</v>
      </c>
      <c r="H42" s="1">
        <v>168</v>
      </c>
      <c r="I42" s="1">
        <f t="shared" si="4"/>
        <v>1.6470588235294117</v>
      </c>
      <c r="J42" s="1">
        <f t="shared" si="15"/>
        <v>1120</v>
      </c>
      <c r="K42" s="1">
        <v>143</v>
      </c>
      <c r="L42" s="1">
        <f t="shared" si="5"/>
        <v>1.5052631578947369</v>
      </c>
      <c r="M42" s="1">
        <f t="shared" si="6"/>
        <v>635.55555555555554</v>
      </c>
      <c r="N42" s="1">
        <v>99</v>
      </c>
      <c r="O42" s="1">
        <f t="shared" si="7"/>
        <v>1.1000000000000001</v>
      </c>
      <c r="P42" s="1">
        <f t="shared" si="8"/>
        <v>515.625</v>
      </c>
      <c r="Q42" s="1">
        <v>84</v>
      </c>
      <c r="R42" s="1">
        <f t="shared" si="9"/>
        <v>0.93333333333333335</v>
      </c>
      <c r="S42" s="1">
        <f t="shared" si="10"/>
        <v>428.57142857142856</v>
      </c>
      <c r="T42" s="1">
        <v>75</v>
      </c>
      <c r="U42" s="1">
        <f t="shared" si="11"/>
        <v>1.0714285714285714</v>
      </c>
      <c r="V42" s="1">
        <f t="shared" si="12"/>
        <v>528.16901408450713</v>
      </c>
      <c r="W42" s="1">
        <v>66</v>
      </c>
      <c r="X42" s="1">
        <f t="shared" si="13"/>
        <v>2.129032258064516</v>
      </c>
      <c r="Y42" s="1">
        <f t="shared" si="14"/>
        <v>550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26.25" customHeight="1" x14ac:dyDescent="0.4">
      <c r="A43" s="1">
        <v>50</v>
      </c>
      <c r="B43" s="1">
        <v>153</v>
      </c>
      <c r="C43" s="1">
        <f t="shared" si="0"/>
        <v>1.6381156316916488</v>
      </c>
      <c r="D43" s="1">
        <f t="shared" si="1"/>
        <v>822.58064516129036</v>
      </c>
      <c r="E43" s="1">
        <v>144</v>
      </c>
      <c r="F43" s="1">
        <f t="shared" si="2"/>
        <v>1.8</v>
      </c>
      <c r="G43" s="1">
        <f t="shared" si="3"/>
        <v>1082.7067669172932</v>
      </c>
      <c r="H43" s="1">
        <v>162</v>
      </c>
      <c r="I43" s="1">
        <f t="shared" si="4"/>
        <v>1.588235294117647</v>
      </c>
      <c r="J43" s="1">
        <f t="shared" si="15"/>
        <v>1080</v>
      </c>
      <c r="K43" s="1">
        <v>143</v>
      </c>
      <c r="L43" s="1">
        <f t="shared" si="5"/>
        <v>1.5052631578947369</v>
      </c>
      <c r="M43" s="1">
        <f t="shared" si="6"/>
        <v>635.55555555555554</v>
      </c>
      <c r="N43" s="1">
        <v>98</v>
      </c>
      <c r="O43" s="1">
        <f t="shared" si="7"/>
        <v>1.0888888888888888</v>
      </c>
      <c r="P43" s="1">
        <f t="shared" si="8"/>
        <v>510.41666666666663</v>
      </c>
      <c r="Q43" s="1">
        <v>83</v>
      </c>
      <c r="R43" s="1">
        <f t="shared" si="9"/>
        <v>0.92222222222222228</v>
      </c>
      <c r="S43" s="1">
        <f t="shared" si="10"/>
        <v>423.46938775510205</v>
      </c>
      <c r="T43" s="1">
        <v>76</v>
      </c>
      <c r="U43" s="1">
        <f t="shared" si="11"/>
        <v>1.0857142857142856</v>
      </c>
      <c r="V43" s="1">
        <f t="shared" si="12"/>
        <v>535.21126760563391</v>
      </c>
      <c r="W43" s="1">
        <v>66</v>
      </c>
      <c r="X43" s="1">
        <f t="shared" si="13"/>
        <v>2.129032258064516</v>
      </c>
      <c r="Y43" s="1">
        <f t="shared" si="14"/>
        <v>550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26.25" customHeight="1" x14ac:dyDescent="0.4">
      <c r="A44" s="1">
        <v>51</v>
      </c>
      <c r="B44" s="1">
        <v>153</v>
      </c>
      <c r="C44" s="1">
        <f t="shared" si="0"/>
        <v>1.6381156316916488</v>
      </c>
      <c r="D44" s="1">
        <f t="shared" si="1"/>
        <v>822.58064516129036</v>
      </c>
      <c r="E44" s="1">
        <v>142</v>
      </c>
      <c r="F44" s="1">
        <f t="shared" si="2"/>
        <v>1.7749999999999999</v>
      </c>
      <c r="G44" s="1">
        <f t="shared" si="3"/>
        <v>1067.6691729323309</v>
      </c>
      <c r="H44" s="1">
        <v>158</v>
      </c>
      <c r="I44" s="1">
        <f t="shared" si="4"/>
        <v>1.5490196078431373</v>
      </c>
      <c r="J44" s="1">
        <f t="shared" si="15"/>
        <v>1053.3333333333335</v>
      </c>
      <c r="K44" s="1">
        <v>144</v>
      </c>
      <c r="L44" s="1">
        <f t="shared" si="5"/>
        <v>1.5157894736842106</v>
      </c>
      <c r="M44" s="1">
        <f t="shared" si="6"/>
        <v>640</v>
      </c>
      <c r="N44" s="1">
        <v>97</v>
      </c>
      <c r="O44" s="1">
        <f t="shared" si="7"/>
        <v>1.0777777777777777</v>
      </c>
      <c r="P44" s="1">
        <f t="shared" si="8"/>
        <v>505.20833333333331</v>
      </c>
      <c r="Q44" s="1">
        <v>80</v>
      </c>
      <c r="R44" s="1">
        <f t="shared" si="9"/>
        <v>0.88888888888888884</v>
      </c>
      <c r="S44" s="1">
        <f t="shared" si="10"/>
        <v>408.16326530612241</v>
      </c>
      <c r="T44" s="1">
        <v>76</v>
      </c>
      <c r="U44" s="1">
        <f t="shared" si="11"/>
        <v>1.0857142857142856</v>
      </c>
      <c r="V44" s="1">
        <f t="shared" si="12"/>
        <v>535.21126760563391</v>
      </c>
      <c r="W44" s="1">
        <v>66</v>
      </c>
      <c r="X44" s="1">
        <f t="shared" si="13"/>
        <v>2.129032258064516</v>
      </c>
      <c r="Y44" s="1">
        <f t="shared" si="14"/>
        <v>550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26.25" customHeight="1" x14ac:dyDescent="0.4">
      <c r="A45" s="1">
        <v>52</v>
      </c>
      <c r="B45" s="1">
        <v>153</v>
      </c>
      <c r="C45" s="1">
        <f t="shared" si="0"/>
        <v>1.6381156316916488</v>
      </c>
      <c r="D45" s="1">
        <f t="shared" si="1"/>
        <v>822.58064516129036</v>
      </c>
      <c r="E45" s="1">
        <v>139</v>
      </c>
      <c r="F45" s="1">
        <f t="shared" si="2"/>
        <v>1.7375</v>
      </c>
      <c r="G45" s="1">
        <f t="shared" si="3"/>
        <v>1045.1127819548872</v>
      </c>
      <c r="H45" s="1">
        <v>152</v>
      </c>
      <c r="I45" s="1">
        <f t="shared" si="4"/>
        <v>1.4901960784313726</v>
      </c>
      <c r="J45" s="1">
        <f t="shared" si="15"/>
        <v>1013.3333333333334</v>
      </c>
      <c r="K45" s="1">
        <v>144</v>
      </c>
      <c r="L45" s="1">
        <f t="shared" si="5"/>
        <v>1.5157894736842106</v>
      </c>
      <c r="M45" s="1">
        <f t="shared" si="6"/>
        <v>640</v>
      </c>
      <c r="N45" s="1">
        <v>96</v>
      </c>
      <c r="O45" s="1">
        <f t="shared" si="7"/>
        <v>1.0666666666666667</v>
      </c>
      <c r="P45" s="1">
        <f t="shared" si="8"/>
        <v>500</v>
      </c>
      <c r="Q45" s="1">
        <v>80</v>
      </c>
      <c r="R45" s="1">
        <f t="shared" si="9"/>
        <v>0.88888888888888884</v>
      </c>
      <c r="S45" s="1">
        <f t="shared" si="10"/>
        <v>408.16326530612241</v>
      </c>
      <c r="T45" s="1">
        <v>76</v>
      </c>
      <c r="U45" s="1">
        <f t="shared" si="11"/>
        <v>1.0857142857142856</v>
      </c>
      <c r="V45" s="1">
        <f t="shared" si="12"/>
        <v>535.21126760563391</v>
      </c>
      <c r="W45" s="1">
        <v>66</v>
      </c>
      <c r="X45" s="1">
        <f t="shared" si="13"/>
        <v>2.129032258064516</v>
      </c>
      <c r="Y45" s="1">
        <f t="shared" si="14"/>
        <v>550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26.25" customHeight="1" x14ac:dyDescent="0.4">
      <c r="A46" s="1">
        <v>53</v>
      </c>
      <c r="B46" s="1">
        <v>153</v>
      </c>
      <c r="C46" s="1">
        <f t="shared" si="0"/>
        <v>1.6381156316916488</v>
      </c>
      <c r="D46" s="1">
        <f t="shared" si="1"/>
        <v>822.58064516129036</v>
      </c>
      <c r="E46" s="1">
        <v>138</v>
      </c>
      <c r="F46" s="1">
        <f t="shared" si="2"/>
        <v>1.7250000000000001</v>
      </c>
      <c r="G46" s="1">
        <f t="shared" si="3"/>
        <v>1037.593984962406</v>
      </c>
      <c r="H46" s="1">
        <v>150</v>
      </c>
      <c r="I46" s="1">
        <f t="shared" si="4"/>
        <v>1.4705882352941178</v>
      </c>
      <c r="J46" s="1">
        <f t="shared" si="15"/>
        <v>1000</v>
      </c>
      <c r="K46" s="1">
        <v>144</v>
      </c>
      <c r="L46" s="1">
        <f t="shared" si="5"/>
        <v>1.5157894736842106</v>
      </c>
      <c r="M46" s="1">
        <f t="shared" si="6"/>
        <v>640</v>
      </c>
      <c r="N46" s="1">
        <v>95</v>
      </c>
      <c r="O46" s="1">
        <f t="shared" si="7"/>
        <v>1.0555555555555556</v>
      </c>
      <c r="P46" s="1">
        <f t="shared" si="8"/>
        <v>494.79166666666663</v>
      </c>
      <c r="Q46" s="1">
        <v>78</v>
      </c>
      <c r="R46" s="1">
        <f t="shared" si="9"/>
        <v>0.8666666666666667</v>
      </c>
      <c r="S46" s="1">
        <f t="shared" si="10"/>
        <v>397.9591836734694</v>
      </c>
      <c r="T46" s="1">
        <v>76</v>
      </c>
      <c r="U46" s="1">
        <f t="shared" si="11"/>
        <v>1.0857142857142856</v>
      </c>
      <c r="V46" s="1">
        <f t="shared" si="12"/>
        <v>535.21126760563391</v>
      </c>
      <c r="W46" s="1">
        <v>66</v>
      </c>
      <c r="X46" s="1">
        <f t="shared" si="13"/>
        <v>2.129032258064516</v>
      </c>
      <c r="Y46" s="1">
        <f t="shared" si="14"/>
        <v>550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26.25" customHeight="1" x14ac:dyDescent="0.4">
      <c r="A47" s="1">
        <v>54</v>
      </c>
      <c r="B47" s="1">
        <v>154</v>
      </c>
      <c r="C47" s="1">
        <f t="shared" si="0"/>
        <v>1.6488222698072803</v>
      </c>
      <c r="D47" s="1">
        <f t="shared" si="1"/>
        <v>827.95698924731187</v>
      </c>
      <c r="E47" s="1">
        <v>132</v>
      </c>
      <c r="F47" s="1">
        <f t="shared" si="2"/>
        <v>1.65</v>
      </c>
      <c r="G47" s="1">
        <f t="shared" si="3"/>
        <v>992.48120300751873</v>
      </c>
      <c r="H47" s="1">
        <v>146</v>
      </c>
      <c r="I47" s="1">
        <f t="shared" si="4"/>
        <v>1.4313725490196079</v>
      </c>
      <c r="J47" s="1">
        <f t="shared" si="15"/>
        <v>973.33333333333337</v>
      </c>
      <c r="K47" s="1">
        <v>144</v>
      </c>
      <c r="L47" s="1">
        <f t="shared" si="5"/>
        <v>1.5157894736842106</v>
      </c>
      <c r="M47" s="1">
        <f t="shared" si="6"/>
        <v>640</v>
      </c>
      <c r="N47" s="1">
        <v>94</v>
      </c>
      <c r="O47" s="1">
        <f t="shared" si="7"/>
        <v>1.0444444444444445</v>
      </c>
      <c r="P47" s="1">
        <f t="shared" si="8"/>
        <v>489.58333333333331</v>
      </c>
      <c r="Q47" s="1">
        <v>77</v>
      </c>
      <c r="R47" s="1">
        <f t="shared" si="9"/>
        <v>0.85555555555555551</v>
      </c>
      <c r="S47" s="1">
        <f t="shared" si="10"/>
        <v>392.85714285714283</v>
      </c>
      <c r="T47" s="1">
        <v>68</v>
      </c>
      <c r="U47" s="1">
        <f t="shared" si="11"/>
        <v>0.97142857142857142</v>
      </c>
      <c r="V47" s="1">
        <f t="shared" si="12"/>
        <v>478.87323943661977</v>
      </c>
      <c r="W47" s="1">
        <v>66</v>
      </c>
      <c r="X47" s="1">
        <f t="shared" si="13"/>
        <v>2.129032258064516</v>
      </c>
      <c r="Y47" s="1">
        <f t="shared" si="14"/>
        <v>550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26.25" customHeight="1" x14ac:dyDescent="0.4">
      <c r="A48" s="1">
        <v>55</v>
      </c>
      <c r="B48" s="1">
        <v>154</v>
      </c>
      <c r="C48" s="1">
        <f t="shared" si="0"/>
        <v>1.6488222698072803</v>
      </c>
      <c r="D48" s="1">
        <f t="shared" si="1"/>
        <v>827.95698924731187</v>
      </c>
      <c r="E48" s="1">
        <v>128</v>
      </c>
      <c r="F48" s="1">
        <f t="shared" si="2"/>
        <v>1.6</v>
      </c>
      <c r="G48" s="1">
        <f t="shared" si="3"/>
        <v>962.40601503759399</v>
      </c>
      <c r="H48" s="1">
        <v>142</v>
      </c>
      <c r="I48" s="1">
        <f t="shared" si="4"/>
        <v>1.392156862745098</v>
      </c>
      <c r="J48" s="1">
        <f t="shared" si="15"/>
        <v>946.66666666666674</v>
      </c>
      <c r="K48" s="1">
        <v>144</v>
      </c>
      <c r="L48" s="1">
        <f t="shared" si="5"/>
        <v>1.5157894736842106</v>
      </c>
      <c r="M48" s="1">
        <f t="shared" si="6"/>
        <v>640</v>
      </c>
      <c r="N48" s="1">
        <v>93</v>
      </c>
      <c r="O48" s="1">
        <f t="shared" si="7"/>
        <v>1.0333333333333334</v>
      </c>
      <c r="P48" s="1">
        <f t="shared" si="8"/>
        <v>484.375</v>
      </c>
      <c r="Q48" s="1">
        <v>75</v>
      </c>
      <c r="R48" s="1">
        <f t="shared" si="9"/>
        <v>0.83333333333333337</v>
      </c>
      <c r="S48" s="1">
        <f t="shared" si="10"/>
        <v>382.65306122448976</v>
      </c>
      <c r="T48" s="1">
        <v>69</v>
      </c>
      <c r="U48" s="1">
        <f t="shared" si="11"/>
        <v>0.98571428571428577</v>
      </c>
      <c r="V48" s="1">
        <f t="shared" si="12"/>
        <v>485.91549295774649</v>
      </c>
      <c r="W48" s="1">
        <v>66</v>
      </c>
      <c r="X48" s="1">
        <f t="shared" si="13"/>
        <v>2.129032258064516</v>
      </c>
      <c r="Y48" s="1">
        <f t="shared" si="14"/>
        <v>550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26.25" customHeight="1" x14ac:dyDescent="0.4">
      <c r="A49" s="1">
        <v>56</v>
      </c>
      <c r="B49" s="1">
        <v>155</v>
      </c>
      <c r="C49" s="1">
        <f t="shared" si="0"/>
        <v>1.6595289079229121</v>
      </c>
      <c r="D49" s="1">
        <f t="shared" si="1"/>
        <v>833.33333333333337</v>
      </c>
      <c r="E49" s="1">
        <v>124</v>
      </c>
      <c r="F49" s="1">
        <f t="shared" si="2"/>
        <v>1.55</v>
      </c>
      <c r="G49" s="1">
        <f t="shared" si="3"/>
        <v>932.33082706766913</v>
      </c>
      <c r="H49" s="1">
        <v>139</v>
      </c>
      <c r="I49" s="1">
        <f t="shared" si="4"/>
        <v>1.3627450980392157</v>
      </c>
      <c r="J49" s="1">
        <f t="shared" si="15"/>
        <v>926.66666666666674</v>
      </c>
      <c r="K49" s="1">
        <v>144</v>
      </c>
      <c r="L49" s="1">
        <f t="shared" si="5"/>
        <v>1.5157894736842106</v>
      </c>
      <c r="M49" s="1">
        <f t="shared" si="6"/>
        <v>640</v>
      </c>
      <c r="N49" s="1">
        <v>92</v>
      </c>
      <c r="O49" s="1">
        <f t="shared" si="7"/>
        <v>1.0222222222222221</v>
      </c>
      <c r="P49" s="1">
        <f t="shared" si="8"/>
        <v>479.16666666666663</v>
      </c>
      <c r="Q49" s="1">
        <v>74</v>
      </c>
      <c r="R49" s="1">
        <f t="shared" si="9"/>
        <v>0.82222222222222219</v>
      </c>
      <c r="S49" s="1">
        <f t="shared" si="10"/>
        <v>377.55102040816325</v>
      </c>
      <c r="T49" s="1">
        <v>56</v>
      </c>
      <c r="U49" s="1">
        <f t="shared" si="11"/>
        <v>0.8</v>
      </c>
      <c r="V49" s="1">
        <f t="shared" si="12"/>
        <v>394.36619718309862</v>
      </c>
      <c r="W49" s="1">
        <v>66</v>
      </c>
      <c r="X49" s="1">
        <f t="shared" si="13"/>
        <v>2.129032258064516</v>
      </c>
      <c r="Y49" s="1">
        <f t="shared" si="14"/>
        <v>550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26.25" customHeight="1" x14ac:dyDescent="0.4">
      <c r="A50" s="1">
        <v>57</v>
      </c>
      <c r="B50" s="1">
        <v>155</v>
      </c>
      <c r="C50" s="1">
        <f t="shared" si="0"/>
        <v>1.6595289079229121</v>
      </c>
      <c r="D50" s="1">
        <f t="shared" si="1"/>
        <v>833.33333333333337</v>
      </c>
      <c r="E50" s="1">
        <v>120</v>
      </c>
      <c r="F50" s="1">
        <f t="shared" si="2"/>
        <v>1.5</v>
      </c>
      <c r="G50" s="1">
        <f t="shared" si="3"/>
        <v>902.25563909774428</v>
      </c>
      <c r="H50" s="1">
        <v>136</v>
      </c>
      <c r="I50" s="1">
        <f t="shared" si="4"/>
        <v>1.3333333333333333</v>
      </c>
      <c r="J50" s="1">
        <f t="shared" si="15"/>
        <v>906.66666666666674</v>
      </c>
      <c r="K50" s="1">
        <v>145</v>
      </c>
      <c r="L50" s="1">
        <f t="shared" si="5"/>
        <v>1.5263157894736843</v>
      </c>
      <c r="M50" s="1">
        <f t="shared" si="6"/>
        <v>644.44444444444446</v>
      </c>
      <c r="N50" s="1">
        <v>92</v>
      </c>
      <c r="O50" s="1">
        <f t="shared" si="7"/>
        <v>1.0222222222222221</v>
      </c>
      <c r="P50" s="1">
        <f t="shared" si="8"/>
        <v>479.16666666666663</v>
      </c>
      <c r="Q50" s="1">
        <v>74</v>
      </c>
      <c r="R50" s="1">
        <f t="shared" si="9"/>
        <v>0.82222222222222219</v>
      </c>
      <c r="S50" s="1">
        <f t="shared" si="10"/>
        <v>377.55102040816325</v>
      </c>
      <c r="T50" s="1">
        <v>57</v>
      </c>
      <c r="U50" s="1">
        <f t="shared" si="11"/>
        <v>0.81428571428571428</v>
      </c>
      <c r="V50" s="1">
        <f t="shared" si="12"/>
        <v>401.4084507042254</v>
      </c>
      <c r="W50" s="1">
        <v>66</v>
      </c>
      <c r="X50" s="1">
        <f t="shared" si="13"/>
        <v>2.129032258064516</v>
      </c>
      <c r="Y50" s="1">
        <f t="shared" si="14"/>
        <v>550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26.25" customHeight="1" x14ac:dyDescent="0.4">
      <c r="A51" s="1">
        <v>58</v>
      </c>
      <c r="B51" s="1">
        <v>155</v>
      </c>
      <c r="C51" s="1">
        <f t="shared" si="0"/>
        <v>1.6595289079229121</v>
      </c>
      <c r="D51" s="1">
        <f t="shared" si="1"/>
        <v>833.33333333333337</v>
      </c>
      <c r="E51" s="1">
        <v>114</v>
      </c>
      <c r="F51" s="1">
        <f t="shared" si="2"/>
        <v>1.425</v>
      </c>
      <c r="G51" s="1">
        <f t="shared" si="3"/>
        <v>857.14285714285711</v>
      </c>
      <c r="H51" s="1">
        <v>132</v>
      </c>
      <c r="I51" s="1">
        <f t="shared" si="4"/>
        <v>1.2941176470588236</v>
      </c>
      <c r="J51" s="1">
        <f t="shared" si="15"/>
        <v>880</v>
      </c>
      <c r="K51" s="1">
        <v>145</v>
      </c>
      <c r="L51" s="1">
        <f t="shared" si="5"/>
        <v>1.5263157894736843</v>
      </c>
      <c r="M51" s="1">
        <f t="shared" si="6"/>
        <v>644.44444444444446</v>
      </c>
      <c r="N51" s="1">
        <v>91</v>
      </c>
      <c r="O51" s="1">
        <f t="shared" si="7"/>
        <v>1.0111111111111111</v>
      </c>
      <c r="P51" s="1">
        <f t="shared" si="8"/>
        <v>473.95833333333331</v>
      </c>
      <c r="Q51" s="1">
        <v>73</v>
      </c>
      <c r="R51" s="1">
        <f t="shared" si="9"/>
        <v>0.81111111111111112</v>
      </c>
      <c r="S51" s="1">
        <f t="shared" si="10"/>
        <v>372.44897959183675</v>
      </c>
      <c r="T51" s="1">
        <v>57</v>
      </c>
      <c r="U51" s="1">
        <f t="shared" si="11"/>
        <v>0.81428571428571428</v>
      </c>
      <c r="V51" s="1">
        <f t="shared" si="12"/>
        <v>401.4084507042254</v>
      </c>
      <c r="W51" s="1">
        <v>66</v>
      </c>
      <c r="X51" s="1">
        <f t="shared" si="13"/>
        <v>2.129032258064516</v>
      </c>
      <c r="Y51" s="1">
        <f t="shared" si="14"/>
        <v>550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26.25" customHeight="1" x14ac:dyDescent="0.4">
      <c r="A52" s="1">
        <v>59</v>
      </c>
      <c r="B52" s="1">
        <v>155</v>
      </c>
      <c r="C52" s="1">
        <f t="shared" si="0"/>
        <v>1.6595289079229121</v>
      </c>
      <c r="D52" s="1">
        <f t="shared" si="1"/>
        <v>833.33333333333337</v>
      </c>
      <c r="E52" s="1">
        <v>108</v>
      </c>
      <c r="F52" s="1">
        <f t="shared" si="2"/>
        <v>1.35</v>
      </c>
      <c r="G52" s="1">
        <f t="shared" si="3"/>
        <v>812.03007518796983</v>
      </c>
      <c r="H52" s="1">
        <v>130</v>
      </c>
      <c r="I52" s="1">
        <f t="shared" si="4"/>
        <v>1.2745098039215685</v>
      </c>
      <c r="J52" s="1">
        <f t="shared" si="15"/>
        <v>866.66666666666674</v>
      </c>
      <c r="K52" s="1">
        <v>145</v>
      </c>
      <c r="L52" s="1">
        <f t="shared" si="5"/>
        <v>1.5263157894736843</v>
      </c>
      <c r="M52" s="1">
        <f t="shared" si="6"/>
        <v>644.44444444444446</v>
      </c>
      <c r="N52" s="1">
        <v>90</v>
      </c>
      <c r="O52" s="1">
        <f t="shared" si="7"/>
        <v>1</v>
      </c>
      <c r="P52" s="1">
        <f t="shared" si="8"/>
        <v>468.75</v>
      </c>
      <c r="Q52" s="1">
        <v>72</v>
      </c>
      <c r="R52" s="1">
        <f t="shared" si="9"/>
        <v>0.8</v>
      </c>
      <c r="S52" s="1">
        <f t="shared" si="10"/>
        <v>367.34693877551018</v>
      </c>
      <c r="T52" s="1">
        <v>57</v>
      </c>
      <c r="U52" s="1">
        <f t="shared" si="11"/>
        <v>0.81428571428571428</v>
      </c>
      <c r="V52" s="1">
        <f t="shared" si="12"/>
        <v>401.4084507042254</v>
      </c>
      <c r="W52" s="1">
        <v>66</v>
      </c>
      <c r="X52" s="1">
        <f t="shared" si="13"/>
        <v>2.129032258064516</v>
      </c>
      <c r="Y52" s="1">
        <f t="shared" si="14"/>
        <v>550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26.25" customHeight="1" x14ac:dyDescent="0.4">
      <c r="A53" s="1">
        <v>60</v>
      </c>
      <c r="B53" s="1">
        <v>155</v>
      </c>
      <c r="C53" s="1">
        <f t="shared" si="0"/>
        <v>1.6595289079229121</v>
      </c>
      <c r="D53" s="1">
        <f t="shared" si="1"/>
        <v>833.33333333333337</v>
      </c>
      <c r="E53" s="1">
        <v>109</v>
      </c>
      <c r="F53" s="1">
        <f t="shared" si="2"/>
        <v>1.3625</v>
      </c>
      <c r="G53" s="1">
        <f t="shared" si="3"/>
        <v>819.5488721804511</v>
      </c>
      <c r="H53" s="1">
        <v>127</v>
      </c>
      <c r="I53" s="1">
        <f t="shared" si="4"/>
        <v>1.2450980392156863</v>
      </c>
      <c r="J53" s="1">
        <f t="shared" si="15"/>
        <v>846.66666666666674</v>
      </c>
      <c r="K53" s="1">
        <v>145</v>
      </c>
      <c r="L53" s="1">
        <f t="shared" si="5"/>
        <v>1.5263157894736843</v>
      </c>
      <c r="M53" s="1">
        <f t="shared" si="6"/>
        <v>644.44444444444446</v>
      </c>
      <c r="N53" s="1">
        <v>90</v>
      </c>
      <c r="O53" s="1">
        <f t="shared" si="7"/>
        <v>1</v>
      </c>
      <c r="P53" s="1">
        <f t="shared" si="8"/>
        <v>468.75</v>
      </c>
      <c r="Q53" s="1">
        <v>71</v>
      </c>
      <c r="R53" s="1">
        <f t="shared" si="9"/>
        <v>0.78888888888888886</v>
      </c>
      <c r="S53" s="1">
        <f t="shared" si="10"/>
        <v>362.24489795918367</v>
      </c>
      <c r="T53" s="1">
        <v>57</v>
      </c>
      <c r="U53" s="1">
        <f t="shared" si="11"/>
        <v>0.81428571428571428</v>
      </c>
      <c r="V53" s="1">
        <f t="shared" si="12"/>
        <v>401.4084507042254</v>
      </c>
      <c r="W53" s="1">
        <v>67</v>
      </c>
      <c r="X53" s="1">
        <f t="shared" si="13"/>
        <v>2.161290322580645</v>
      </c>
      <c r="Y53" s="1">
        <f t="shared" si="14"/>
        <v>558.33333333333337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26.25" customHeight="1" x14ac:dyDescent="0.4">
      <c r="A54" s="1">
        <v>61</v>
      </c>
      <c r="B54" s="1">
        <v>156</v>
      </c>
      <c r="C54" s="1">
        <f t="shared" si="0"/>
        <v>1.6702355460385439</v>
      </c>
      <c r="D54" s="1">
        <f t="shared" si="1"/>
        <v>838.70967741935488</v>
      </c>
      <c r="E54" s="1">
        <v>108</v>
      </c>
      <c r="F54" s="1">
        <f t="shared" si="2"/>
        <v>1.35</v>
      </c>
      <c r="G54" s="1">
        <f t="shared" si="3"/>
        <v>812.03007518796983</v>
      </c>
      <c r="H54" s="1">
        <v>123</v>
      </c>
      <c r="I54" s="1">
        <f t="shared" si="4"/>
        <v>1.2058823529411764</v>
      </c>
      <c r="J54" s="1">
        <f t="shared" si="15"/>
        <v>820</v>
      </c>
      <c r="K54" s="1">
        <v>145</v>
      </c>
      <c r="L54" s="1">
        <f t="shared" si="5"/>
        <v>1.5263157894736843</v>
      </c>
      <c r="M54" s="1">
        <f t="shared" si="6"/>
        <v>644.44444444444446</v>
      </c>
      <c r="N54" s="1">
        <v>90</v>
      </c>
      <c r="O54" s="1">
        <f t="shared" si="7"/>
        <v>1</v>
      </c>
      <c r="P54" s="1">
        <f t="shared" si="8"/>
        <v>468.75</v>
      </c>
      <c r="Q54" s="1">
        <v>69</v>
      </c>
      <c r="R54" s="1">
        <f t="shared" si="9"/>
        <v>0.76666666666666672</v>
      </c>
      <c r="S54" s="1">
        <f t="shared" si="10"/>
        <v>352.0408163265306</v>
      </c>
      <c r="T54" s="1">
        <v>57</v>
      </c>
      <c r="U54" s="1">
        <f t="shared" si="11"/>
        <v>0.81428571428571428</v>
      </c>
      <c r="V54" s="1">
        <f t="shared" si="12"/>
        <v>401.4084507042254</v>
      </c>
      <c r="W54" s="1">
        <v>67</v>
      </c>
      <c r="X54" s="1">
        <f t="shared" si="13"/>
        <v>2.161290322580645</v>
      </c>
      <c r="Y54" s="1">
        <f t="shared" si="14"/>
        <v>558.33333333333337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26.25" customHeight="1" x14ac:dyDescent="0.4">
      <c r="A55" s="1">
        <v>62</v>
      </c>
      <c r="B55" s="1">
        <v>157</v>
      </c>
      <c r="C55" s="1">
        <f t="shared" si="0"/>
        <v>1.6809421841541754</v>
      </c>
      <c r="D55" s="1">
        <f t="shared" si="1"/>
        <v>844.08602150537638</v>
      </c>
      <c r="E55" s="1">
        <v>106</v>
      </c>
      <c r="F55" s="1">
        <f t="shared" si="2"/>
        <v>1.325</v>
      </c>
      <c r="G55" s="1">
        <f t="shared" si="3"/>
        <v>796.99248120300751</v>
      </c>
      <c r="H55" s="1">
        <v>120</v>
      </c>
      <c r="I55" s="1">
        <f t="shared" si="4"/>
        <v>1.1764705882352942</v>
      </c>
      <c r="J55" s="1">
        <f t="shared" si="15"/>
        <v>800</v>
      </c>
      <c r="K55" s="1">
        <v>145</v>
      </c>
      <c r="L55" s="1">
        <f t="shared" si="5"/>
        <v>1.5263157894736843</v>
      </c>
      <c r="M55" s="1">
        <f t="shared" si="6"/>
        <v>644.44444444444446</v>
      </c>
      <c r="N55" s="1">
        <v>89</v>
      </c>
      <c r="O55" s="1">
        <f t="shared" si="7"/>
        <v>0.98888888888888893</v>
      </c>
      <c r="P55" s="1">
        <f t="shared" si="8"/>
        <v>463.54166666666663</v>
      </c>
      <c r="Q55" s="1">
        <v>69</v>
      </c>
      <c r="R55" s="1">
        <f t="shared" si="9"/>
        <v>0.76666666666666672</v>
      </c>
      <c r="S55" s="1">
        <f t="shared" si="10"/>
        <v>352.0408163265306</v>
      </c>
      <c r="T55" s="1">
        <v>58</v>
      </c>
      <c r="U55" s="1">
        <f t="shared" si="11"/>
        <v>0.82857142857142863</v>
      </c>
      <c r="V55" s="1">
        <f t="shared" si="12"/>
        <v>408.45070422535213</v>
      </c>
      <c r="W55" s="1">
        <v>67</v>
      </c>
      <c r="X55" s="1">
        <f t="shared" si="13"/>
        <v>2.161290322580645</v>
      </c>
      <c r="Y55" s="1">
        <f t="shared" si="14"/>
        <v>558.33333333333337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26.25" customHeight="1" x14ac:dyDescent="0.4">
      <c r="A56" s="1">
        <v>63</v>
      </c>
      <c r="B56" s="1">
        <v>157</v>
      </c>
      <c r="C56" s="1">
        <f t="shared" si="0"/>
        <v>1.6809421841541754</v>
      </c>
      <c r="D56" s="1">
        <f t="shared" si="1"/>
        <v>844.08602150537638</v>
      </c>
      <c r="E56" s="1">
        <v>105</v>
      </c>
      <c r="F56" s="1">
        <f t="shared" si="2"/>
        <v>1.3125</v>
      </c>
      <c r="G56" s="1">
        <f t="shared" si="3"/>
        <v>789.47368421052624</v>
      </c>
      <c r="H56" s="1">
        <v>117</v>
      </c>
      <c r="I56" s="1">
        <f t="shared" si="4"/>
        <v>1.1470588235294117</v>
      </c>
      <c r="J56" s="1">
        <f t="shared" si="15"/>
        <v>780</v>
      </c>
      <c r="K56" s="1">
        <v>146</v>
      </c>
      <c r="L56" s="1">
        <f t="shared" si="5"/>
        <v>1.5368421052631578</v>
      </c>
      <c r="M56" s="1">
        <f t="shared" si="6"/>
        <v>648.88888888888891</v>
      </c>
      <c r="N56" s="1">
        <v>88</v>
      </c>
      <c r="O56" s="1">
        <f t="shared" si="7"/>
        <v>0.97777777777777775</v>
      </c>
      <c r="P56" s="1">
        <f t="shared" si="8"/>
        <v>458.33333333333331</v>
      </c>
      <c r="Q56" s="1">
        <v>67</v>
      </c>
      <c r="R56" s="1">
        <f t="shared" si="9"/>
        <v>0.74444444444444446</v>
      </c>
      <c r="S56" s="1">
        <f t="shared" si="10"/>
        <v>341.83673469387753</v>
      </c>
      <c r="T56" s="1">
        <v>58</v>
      </c>
      <c r="U56" s="1">
        <f t="shared" si="11"/>
        <v>0.82857142857142863</v>
      </c>
      <c r="V56" s="1">
        <f t="shared" si="12"/>
        <v>408.45070422535213</v>
      </c>
      <c r="W56" s="1">
        <v>67</v>
      </c>
      <c r="X56" s="1">
        <f t="shared" si="13"/>
        <v>2.161290322580645</v>
      </c>
      <c r="Y56" s="1">
        <f t="shared" si="14"/>
        <v>558.33333333333337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26.25" customHeight="1" x14ac:dyDescent="0.4">
      <c r="A57" s="1">
        <v>64</v>
      </c>
      <c r="B57" s="1">
        <v>157</v>
      </c>
      <c r="C57" s="1">
        <f t="shared" si="0"/>
        <v>1.6809421841541754</v>
      </c>
      <c r="D57" s="1">
        <f t="shared" si="1"/>
        <v>844.08602150537638</v>
      </c>
      <c r="E57" s="1">
        <v>104</v>
      </c>
      <c r="F57" s="1">
        <f t="shared" si="2"/>
        <v>1.3</v>
      </c>
      <c r="G57" s="1">
        <f t="shared" si="3"/>
        <v>781.95488721804509</v>
      </c>
      <c r="H57" s="1">
        <v>114</v>
      </c>
      <c r="I57" s="1">
        <f t="shared" si="4"/>
        <v>1.1176470588235294</v>
      </c>
      <c r="J57" s="1">
        <f t="shared" si="15"/>
        <v>760</v>
      </c>
      <c r="K57" s="1">
        <v>146</v>
      </c>
      <c r="L57" s="1">
        <f t="shared" si="5"/>
        <v>1.5368421052631578</v>
      </c>
      <c r="M57" s="1">
        <f t="shared" si="6"/>
        <v>648.88888888888891</v>
      </c>
      <c r="N57" s="1">
        <v>88</v>
      </c>
      <c r="O57" s="1">
        <f t="shared" si="7"/>
        <v>0.97777777777777775</v>
      </c>
      <c r="P57" s="1">
        <f t="shared" si="8"/>
        <v>458.33333333333331</v>
      </c>
      <c r="Q57" s="1">
        <v>68</v>
      </c>
      <c r="R57" s="1">
        <f t="shared" si="9"/>
        <v>0.75555555555555554</v>
      </c>
      <c r="S57" s="1">
        <f t="shared" si="10"/>
        <v>346.9387755102041</v>
      </c>
      <c r="T57" s="1">
        <v>58</v>
      </c>
      <c r="U57" s="1">
        <f t="shared" si="11"/>
        <v>0.82857142857142863</v>
      </c>
      <c r="V57" s="1">
        <f t="shared" si="12"/>
        <v>408.45070422535213</v>
      </c>
      <c r="W57" s="1">
        <v>67</v>
      </c>
      <c r="X57" s="1">
        <f t="shared" si="13"/>
        <v>2.161290322580645</v>
      </c>
      <c r="Y57" s="1">
        <f t="shared" si="14"/>
        <v>558.33333333333337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26.25" customHeight="1" x14ac:dyDescent="0.4">
      <c r="A58" s="1">
        <v>65</v>
      </c>
      <c r="B58" s="1">
        <v>157</v>
      </c>
      <c r="C58" s="1">
        <f t="shared" si="0"/>
        <v>1.6809421841541754</v>
      </c>
      <c r="D58" s="1">
        <f t="shared" si="1"/>
        <v>844.08602150537638</v>
      </c>
      <c r="E58" s="1">
        <v>100</v>
      </c>
      <c r="F58" s="1">
        <f t="shared" si="2"/>
        <v>1.25</v>
      </c>
      <c r="G58" s="1">
        <f t="shared" si="3"/>
        <v>751.87969924812023</v>
      </c>
      <c r="H58" s="1">
        <v>112</v>
      </c>
      <c r="I58" s="1">
        <f t="shared" si="4"/>
        <v>1.0980392156862746</v>
      </c>
      <c r="J58" s="1">
        <f t="shared" si="15"/>
        <v>746.66666666666674</v>
      </c>
      <c r="K58" s="1">
        <v>147</v>
      </c>
      <c r="L58" s="1">
        <f t="shared" si="5"/>
        <v>1.5473684210526315</v>
      </c>
      <c r="M58" s="1">
        <f t="shared" si="6"/>
        <v>653.33333333333337</v>
      </c>
      <c r="N58" s="1">
        <v>88</v>
      </c>
      <c r="O58" s="1">
        <f t="shared" si="7"/>
        <v>0.97777777777777775</v>
      </c>
      <c r="P58" s="1">
        <f t="shared" si="8"/>
        <v>458.33333333333331</v>
      </c>
      <c r="Q58" s="1">
        <v>68</v>
      </c>
      <c r="R58" s="1">
        <f t="shared" si="9"/>
        <v>0.75555555555555554</v>
      </c>
      <c r="S58" s="1">
        <f t="shared" si="10"/>
        <v>346.9387755102041</v>
      </c>
      <c r="T58" s="1">
        <v>58</v>
      </c>
      <c r="U58" s="1">
        <f t="shared" si="11"/>
        <v>0.82857142857142863</v>
      </c>
      <c r="V58" s="1">
        <f t="shared" si="12"/>
        <v>408.45070422535213</v>
      </c>
      <c r="W58" s="1">
        <v>67</v>
      </c>
      <c r="X58" s="1">
        <f t="shared" si="13"/>
        <v>2.161290322580645</v>
      </c>
      <c r="Y58" s="1">
        <f t="shared" si="14"/>
        <v>558.33333333333337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26.25" customHeight="1" x14ac:dyDescent="0.4">
      <c r="A59" s="1">
        <v>66</v>
      </c>
      <c r="B59" s="1">
        <v>157</v>
      </c>
      <c r="C59" s="1">
        <f t="shared" si="0"/>
        <v>1.6809421841541754</v>
      </c>
      <c r="D59" s="1">
        <f t="shared" si="1"/>
        <v>844.08602150537638</v>
      </c>
      <c r="E59" s="1">
        <v>99</v>
      </c>
      <c r="F59" s="1">
        <f t="shared" si="2"/>
        <v>1.2375</v>
      </c>
      <c r="G59" s="1">
        <f t="shared" si="3"/>
        <v>744.36090225563908</v>
      </c>
      <c r="H59" s="1">
        <v>108</v>
      </c>
      <c r="I59" s="1">
        <f t="shared" si="4"/>
        <v>1.0588235294117647</v>
      </c>
      <c r="J59" s="1">
        <f t="shared" si="15"/>
        <v>720</v>
      </c>
      <c r="K59" s="1">
        <v>147</v>
      </c>
      <c r="L59" s="1">
        <f t="shared" si="5"/>
        <v>1.5473684210526315</v>
      </c>
      <c r="M59" s="1">
        <f t="shared" si="6"/>
        <v>653.33333333333337</v>
      </c>
      <c r="N59" s="1">
        <v>87</v>
      </c>
      <c r="O59" s="1">
        <f t="shared" si="7"/>
        <v>0.96666666666666667</v>
      </c>
      <c r="P59" s="1">
        <f t="shared" si="8"/>
        <v>453.125</v>
      </c>
      <c r="Q59" s="1">
        <v>67</v>
      </c>
      <c r="R59" s="1">
        <f t="shared" si="9"/>
        <v>0.74444444444444446</v>
      </c>
      <c r="S59" s="1">
        <f t="shared" si="10"/>
        <v>341.83673469387753</v>
      </c>
      <c r="T59" s="1">
        <v>58</v>
      </c>
      <c r="U59" s="1">
        <f t="shared" si="11"/>
        <v>0.82857142857142863</v>
      </c>
      <c r="V59" s="1">
        <f t="shared" si="12"/>
        <v>408.45070422535213</v>
      </c>
      <c r="W59" s="1">
        <v>68</v>
      </c>
      <c r="X59" s="1">
        <f t="shared" si="13"/>
        <v>2.193548387096774</v>
      </c>
      <c r="Y59" s="1">
        <f t="shared" si="14"/>
        <v>566.66666666666674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26.25" customHeight="1" x14ac:dyDescent="0.4">
      <c r="A60" s="1">
        <v>67</v>
      </c>
      <c r="B60" s="1">
        <v>157</v>
      </c>
      <c r="C60" s="1">
        <f t="shared" si="0"/>
        <v>1.6809421841541754</v>
      </c>
      <c r="D60" s="1">
        <f t="shared" si="1"/>
        <v>844.08602150537638</v>
      </c>
      <c r="E60" s="1">
        <v>96</v>
      </c>
      <c r="F60" s="1">
        <f t="shared" si="2"/>
        <v>1.2</v>
      </c>
      <c r="G60" s="1">
        <f t="shared" si="3"/>
        <v>721.80451127819549</v>
      </c>
      <c r="H60" s="1">
        <v>106</v>
      </c>
      <c r="I60" s="1">
        <f t="shared" si="4"/>
        <v>1.0392156862745099</v>
      </c>
      <c r="J60" s="1">
        <f t="shared" si="15"/>
        <v>706.66666666666674</v>
      </c>
      <c r="K60" s="1">
        <v>147</v>
      </c>
      <c r="L60" s="1">
        <f t="shared" si="5"/>
        <v>1.5473684210526315</v>
      </c>
      <c r="M60" s="1">
        <f t="shared" si="6"/>
        <v>653.33333333333337</v>
      </c>
      <c r="N60" s="1">
        <v>86</v>
      </c>
      <c r="O60" s="1">
        <f t="shared" si="7"/>
        <v>0.9555555555555556</v>
      </c>
      <c r="P60" s="1">
        <f t="shared" si="8"/>
        <v>447.91666666666669</v>
      </c>
      <c r="Q60" s="1">
        <v>66</v>
      </c>
      <c r="R60" s="1">
        <f t="shared" si="9"/>
        <v>0.73333333333333328</v>
      </c>
      <c r="S60" s="1">
        <f t="shared" si="10"/>
        <v>336.73469387755102</v>
      </c>
      <c r="T60" s="1">
        <v>58</v>
      </c>
      <c r="U60" s="1">
        <f t="shared" si="11"/>
        <v>0.82857142857142863</v>
      </c>
      <c r="V60" s="1">
        <f t="shared" si="12"/>
        <v>408.45070422535213</v>
      </c>
      <c r="W60" s="1">
        <v>68</v>
      </c>
      <c r="X60" s="1">
        <f t="shared" si="13"/>
        <v>2.193548387096774</v>
      </c>
      <c r="Y60" s="1">
        <f t="shared" si="14"/>
        <v>566.66666666666674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26.25" customHeight="1" x14ac:dyDescent="0.4">
      <c r="A61" s="1">
        <v>68</v>
      </c>
      <c r="B61" s="1">
        <v>158</v>
      </c>
      <c r="C61" s="1">
        <f t="shared" si="0"/>
        <v>1.6916488222698072</v>
      </c>
      <c r="D61" s="1">
        <f t="shared" si="1"/>
        <v>849.46236559139788</v>
      </c>
      <c r="E61" s="1">
        <v>94</v>
      </c>
      <c r="F61" s="1">
        <f t="shared" si="2"/>
        <v>1.175</v>
      </c>
      <c r="G61" s="1">
        <f t="shared" si="3"/>
        <v>706.76691729323306</v>
      </c>
      <c r="H61" s="1">
        <v>104</v>
      </c>
      <c r="I61" s="1">
        <f t="shared" si="4"/>
        <v>1.0196078431372548</v>
      </c>
      <c r="J61" s="1">
        <f t="shared" si="15"/>
        <v>693.33333333333337</v>
      </c>
      <c r="K61" s="1">
        <v>148</v>
      </c>
      <c r="L61" s="1">
        <f t="shared" si="5"/>
        <v>1.5578947368421052</v>
      </c>
      <c r="M61" s="1">
        <f t="shared" si="6"/>
        <v>657.77777777777771</v>
      </c>
      <c r="N61" s="1">
        <v>85</v>
      </c>
      <c r="O61" s="1">
        <f t="shared" si="7"/>
        <v>0.94444444444444442</v>
      </c>
      <c r="P61" s="1">
        <f t="shared" si="8"/>
        <v>442.70833333333331</v>
      </c>
      <c r="Q61" s="1">
        <v>65</v>
      </c>
      <c r="R61" s="1">
        <f t="shared" si="9"/>
        <v>0.72222222222222221</v>
      </c>
      <c r="S61" s="1">
        <f t="shared" si="10"/>
        <v>331.63265306122446</v>
      </c>
      <c r="T61" s="1">
        <v>58</v>
      </c>
      <c r="U61" s="1">
        <f t="shared" si="11"/>
        <v>0.82857142857142863</v>
      </c>
      <c r="V61" s="1">
        <f t="shared" si="12"/>
        <v>408.45070422535213</v>
      </c>
      <c r="W61" s="1">
        <v>68</v>
      </c>
      <c r="X61" s="1">
        <f t="shared" si="13"/>
        <v>2.193548387096774</v>
      </c>
      <c r="Y61" s="1">
        <f t="shared" si="14"/>
        <v>566.66666666666674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26.25" customHeight="1" x14ac:dyDescent="0.4">
      <c r="A62" s="1">
        <v>69</v>
      </c>
      <c r="B62" s="1">
        <v>159</v>
      </c>
      <c r="C62" s="1">
        <f t="shared" si="0"/>
        <v>1.7023554603854389</v>
      </c>
      <c r="D62" s="1">
        <f t="shared" si="1"/>
        <v>854.83870967741939</v>
      </c>
      <c r="E62" s="1">
        <v>91</v>
      </c>
      <c r="F62" s="1">
        <f t="shared" si="2"/>
        <v>1.1375</v>
      </c>
      <c r="G62" s="1">
        <f t="shared" si="3"/>
        <v>684.21052631578948</v>
      </c>
      <c r="H62" s="1">
        <v>101</v>
      </c>
      <c r="I62" s="1">
        <f t="shared" si="4"/>
        <v>0.99019607843137258</v>
      </c>
      <c r="J62" s="1">
        <f t="shared" si="15"/>
        <v>673.33333333333337</v>
      </c>
      <c r="K62" s="1">
        <v>148</v>
      </c>
      <c r="L62" s="1">
        <f t="shared" si="5"/>
        <v>1.5578947368421052</v>
      </c>
      <c r="M62" s="1">
        <f t="shared" si="6"/>
        <v>657.77777777777771</v>
      </c>
      <c r="N62" s="1">
        <v>84</v>
      </c>
      <c r="O62" s="1">
        <f t="shared" si="7"/>
        <v>0.93333333333333335</v>
      </c>
      <c r="P62" s="1">
        <f t="shared" si="8"/>
        <v>437.5</v>
      </c>
      <c r="Q62" s="1">
        <v>66</v>
      </c>
      <c r="R62" s="1">
        <f t="shared" si="9"/>
        <v>0.73333333333333328</v>
      </c>
      <c r="S62" s="1">
        <f t="shared" si="10"/>
        <v>336.73469387755102</v>
      </c>
      <c r="T62" s="1">
        <v>58</v>
      </c>
      <c r="U62" s="1">
        <f t="shared" si="11"/>
        <v>0.82857142857142863</v>
      </c>
      <c r="V62" s="1">
        <f t="shared" si="12"/>
        <v>408.45070422535213</v>
      </c>
      <c r="W62" s="1">
        <v>68</v>
      </c>
      <c r="X62" s="1">
        <f t="shared" si="13"/>
        <v>2.193548387096774</v>
      </c>
      <c r="Y62" s="1">
        <f t="shared" si="14"/>
        <v>566.66666666666674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26.25" customHeight="1" x14ac:dyDescent="0.4">
      <c r="A63" s="1">
        <v>70</v>
      </c>
      <c r="B63" s="1">
        <v>159</v>
      </c>
      <c r="C63" s="1">
        <f t="shared" si="0"/>
        <v>1.7023554603854389</v>
      </c>
      <c r="D63" s="1">
        <f t="shared" si="1"/>
        <v>854.83870967741939</v>
      </c>
      <c r="E63" s="1">
        <v>89</v>
      </c>
      <c r="F63" s="1">
        <f t="shared" si="2"/>
        <v>1.1125</v>
      </c>
      <c r="G63" s="1">
        <f t="shared" si="3"/>
        <v>669.17293233082705</v>
      </c>
      <c r="H63" s="1">
        <v>98</v>
      </c>
      <c r="I63" s="1">
        <f t="shared" si="4"/>
        <v>0.96078431372549022</v>
      </c>
      <c r="J63" s="1">
        <f t="shared" si="15"/>
        <v>653.33333333333337</v>
      </c>
      <c r="K63" s="1">
        <v>144</v>
      </c>
      <c r="L63" s="1">
        <f t="shared" si="5"/>
        <v>1.5157894736842106</v>
      </c>
      <c r="M63" s="1">
        <f t="shared" si="6"/>
        <v>640</v>
      </c>
      <c r="N63" s="1">
        <v>83</v>
      </c>
      <c r="O63" s="1">
        <f t="shared" si="7"/>
        <v>0.92222222222222228</v>
      </c>
      <c r="P63" s="1">
        <f t="shared" si="8"/>
        <v>432.29166666666669</v>
      </c>
      <c r="Q63" s="1">
        <v>65</v>
      </c>
      <c r="R63" s="1">
        <f t="shared" si="9"/>
        <v>0.72222222222222221</v>
      </c>
      <c r="S63" s="1">
        <f t="shared" si="10"/>
        <v>331.63265306122446</v>
      </c>
      <c r="T63" s="1">
        <v>59</v>
      </c>
      <c r="U63" s="1">
        <f t="shared" si="11"/>
        <v>0.84285714285714286</v>
      </c>
      <c r="V63" s="1">
        <f t="shared" si="12"/>
        <v>415.49295774647891</v>
      </c>
      <c r="W63" s="1">
        <v>68</v>
      </c>
      <c r="X63" s="1">
        <f t="shared" si="13"/>
        <v>2.193548387096774</v>
      </c>
      <c r="Y63" s="1">
        <f t="shared" si="14"/>
        <v>566.66666666666674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26.25" customHeight="1" x14ac:dyDescent="0.4">
      <c r="A64" s="1">
        <v>71</v>
      </c>
      <c r="B64" s="1">
        <v>150</v>
      </c>
      <c r="C64" s="1">
        <f t="shared" si="0"/>
        <v>1.6059957173447537</v>
      </c>
      <c r="D64" s="1">
        <f t="shared" si="1"/>
        <v>806.45161290322585</v>
      </c>
      <c r="E64" s="1">
        <v>86</v>
      </c>
      <c r="F64" s="1">
        <f t="shared" si="2"/>
        <v>1.075</v>
      </c>
      <c r="G64" s="1">
        <f t="shared" si="3"/>
        <v>646.61654135338347</v>
      </c>
      <c r="H64" s="1">
        <v>96</v>
      </c>
      <c r="I64" s="1">
        <f t="shared" si="4"/>
        <v>0.94117647058823528</v>
      </c>
      <c r="J64" s="1">
        <f t="shared" si="15"/>
        <v>640</v>
      </c>
      <c r="K64" s="1">
        <v>136</v>
      </c>
      <c r="L64" s="1">
        <f t="shared" si="5"/>
        <v>1.4315789473684211</v>
      </c>
      <c r="M64" s="1">
        <f t="shared" si="6"/>
        <v>604.44444444444446</v>
      </c>
      <c r="N64" s="1">
        <v>82</v>
      </c>
      <c r="O64" s="1">
        <f t="shared" si="7"/>
        <v>0.91111111111111109</v>
      </c>
      <c r="P64" s="1">
        <f t="shared" si="8"/>
        <v>427.08333333333331</v>
      </c>
      <c r="Q64" s="1">
        <v>64</v>
      </c>
      <c r="R64" s="1">
        <f t="shared" si="9"/>
        <v>0.71111111111111114</v>
      </c>
      <c r="S64" s="1">
        <f t="shared" si="10"/>
        <v>326.53061224489795</v>
      </c>
      <c r="T64" s="1">
        <v>59</v>
      </c>
      <c r="U64" s="1">
        <f t="shared" si="11"/>
        <v>0.84285714285714286</v>
      </c>
      <c r="V64" s="1">
        <f t="shared" si="12"/>
        <v>415.49295774647891</v>
      </c>
      <c r="W64" s="1">
        <v>68</v>
      </c>
      <c r="X64" s="1">
        <f t="shared" si="13"/>
        <v>2.193548387096774</v>
      </c>
      <c r="Y64" s="1">
        <f t="shared" si="14"/>
        <v>566.66666666666674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26.25" customHeight="1" x14ac:dyDescent="0.4">
      <c r="A65" s="1">
        <v>72</v>
      </c>
      <c r="B65" s="1">
        <v>150</v>
      </c>
      <c r="C65" s="1">
        <f t="shared" si="0"/>
        <v>1.6059957173447537</v>
      </c>
      <c r="D65" s="1">
        <f t="shared" si="1"/>
        <v>806.45161290322585</v>
      </c>
      <c r="E65" s="1">
        <v>84</v>
      </c>
      <c r="F65" s="1">
        <f t="shared" si="2"/>
        <v>1.05</v>
      </c>
      <c r="G65" s="1">
        <f t="shared" si="3"/>
        <v>631.57894736842104</v>
      </c>
      <c r="H65" s="1">
        <v>94</v>
      </c>
      <c r="I65" s="1">
        <f t="shared" si="4"/>
        <v>0.92156862745098034</v>
      </c>
      <c r="J65" s="1">
        <f t="shared" si="15"/>
        <v>626.66666666666674</v>
      </c>
      <c r="K65" s="1">
        <v>136</v>
      </c>
      <c r="L65" s="1">
        <f t="shared" si="5"/>
        <v>1.4315789473684211</v>
      </c>
      <c r="M65" s="1">
        <f t="shared" si="6"/>
        <v>604.44444444444446</v>
      </c>
      <c r="N65" s="1">
        <v>79</v>
      </c>
      <c r="O65" s="1">
        <f t="shared" si="7"/>
        <v>0.87777777777777777</v>
      </c>
      <c r="P65" s="1">
        <f t="shared" si="8"/>
        <v>411.45833333333331</v>
      </c>
      <c r="Q65" s="1">
        <v>62</v>
      </c>
      <c r="R65" s="1">
        <f t="shared" si="9"/>
        <v>0.68888888888888888</v>
      </c>
      <c r="S65" s="1">
        <f t="shared" si="10"/>
        <v>316.32653061224488</v>
      </c>
      <c r="T65" s="1">
        <v>59</v>
      </c>
      <c r="U65" s="1">
        <f t="shared" si="11"/>
        <v>0.84285714285714286</v>
      </c>
      <c r="V65" s="1">
        <f t="shared" si="12"/>
        <v>415.49295774647891</v>
      </c>
      <c r="W65" s="1">
        <v>69</v>
      </c>
      <c r="X65" s="1">
        <f t="shared" si="13"/>
        <v>2.225806451612903</v>
      </c>
      <c r="Y65" s="1">
        <f t="shared" si="14"/>
        <v>575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26.25" customHeight="1" x14ac:dyDescent="0.4">
      <c r="A66" s="1">
        <v>73</v>
      </c>
      <c r="B66" s="1">
        <v>118</v>
      </c>
      <c r="C66" s="1">
        <f t="shared" si="0"/>
        <v>1.2633832976445396</v>
      </c>
      <c r="D66" s="1">
        <f t="shared" si="1"/>
        <v>634.4086021505376</v>
      </c>
      <c r="E66" s="1">
        <v>81</v>
      </c>
      <c r="F66" s="1">
        <f t="shared" si="2"/>
        <v>1.0125</v>
      </c>
      <c r="G66" s="1">
        <f t="shared" si="3"/>
        <v>609.02255639097746</v>
      </c>
      <c r="H66" s="1">
        <v>91</v>
      </c>
      <c r="I66" s="1">
        <f t="shared" si="4"/>
        <v>0.89215686274509809</v>
      </c>
      <c r="J66" s="1">
        <f t="shared" si="15"/>
        <v>606.66666666666674</v>
      </c>
      <c r="K66" s="1">
        <v>136</v>
      </c>
      <c r="L66" s="1">
        <f t="shared" si="5"/>
        <v>1.4315789473684211</v>
      </c>
      <c r="M66" s="1">
        <f t="shared" si="6"/>
        <v>604.44444444444446</v>
      </c>
      <c r="N66" s="1">
        <v>77</v>
      </c>
      <c r="O66" s="1">
        <f t="shared" si="7"/>
        <v>0.85555555555555551</v>
      </c>
      <c r="P66" s="1">
        <f t="shared" si="8"/>
        <v>401.04166666666669</v>
      </c>
      <c r="Q66" s="1">
        <v>63</v>
      </c>
      <c r="R66" s="1">
        <f t="shared" si="9"/>
        <v>0.7</v>
      </c>
      <c r="S66" s="1">
        <f t="shared" si="10"/>
        <v>321.42857142857139</v>
      </c>
      <c r="T66" s="1">
        <v>59</v>
      </c>
      <c r="U66" s="1">
        <f t="shared" si="11"/>
        <v>0.84285714285714286</v>
      </c>
      <c r="V66" s="1">
        <f t="shared" si="12"/>
        <v>415.49295774647891</v>
      </c>
      <c r="W66" s="1">
        <v>69</v>
      </c>
      <c r="X66" s="1">
        <f t="shared" si="13"/>
        <v>2.225806451612903</v>
      </c>
      <c r="Y66" s="1">
        <f t="shared" si="14"/>
        <v>575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26.25" customHeight="1" x14ac:dyDescent="0.4">
      <c r="A67" s="1">
        <v>74</v>
      </c>
      <c r="B67" s="1">
        <v>118</v>
      </c>
      <c r="C67" s="1">
        <f t="shared" si="0"/>
        <v>1.2633832976445396</v>
      </c>
      <c r="D67" s="1">
        <f t="shared" si="1"/>
        <v>634.4086021505376</v>
      </c>
      <c r="E67" s="1">
        <v>76</v>
      </c>
      <c r="F67" s="1">
        <f t="shared" si="2"/>
        <v>0.95</v>
      </c>
      <c r="G67" s="1">
        <f t="shared" si="3"/>
        <v>571.42857142857144</v>
      </c>
      <c r="H67" s="1">
        <v>89</v>
      </c>
      <c r="I67" s="1">
        <f t="shared" si="4"/>
        <v>0.87254901960784315</v>
      </c>
      <c r="J67" s="1">
        <f t="shared" si="15"/>
        <v>593.33333333333337</v>
      </c>
      <c r="K67" s="1">
        <v>137</v>
      </c>
      <c r="L67" s="1">
        <f t="shared" si="5"/>
        <v>1.4421052631578948</v>
      </c>
      <c r="M67" s="1">
        <f t="shared" si="6"/>
        <v>608.88888888888891</v>
      </c>
      <c r="N67" s="1">
        <v>75</v>
      </c>
      <c r="O67" s="1">
        <f t="shared" si="7"/>
        <v>0.83333333333333337</v>
      </c>
      <c r="P67" s="1">
        <f t="shared" si="8"/>
        <v>390.625</v>
      </c>
      <c r="Q67" s="1">
        <v>62</v>
      </c>
      <c r="R67" s="1">
        <f t="shared" si="9"/>
        <v>0.68888888888888888</v>
      </c>
      <c r="S67" s="1">
        <f t="shared" si="10"/>
        <v>316.32653061224488</v>
      </c>
      <c r="T67" s="1">
        <v>37</v>
      </c>
      <c r="U67" s="1">
        <f t="shared" si="11"/>
        <v>0.52857142857142858</v>
      </c>
      <c r="V67" s="1">
        <f t="shared" si="12"/>
        <v>260.56338028169017</v>
      </c>
      <c r="W67" s="1">
        <v>69</v>
      </c>
      <c r="X67" s="1">
        <f t="shared" si="13"/>
        <v>2.225806451612903</v>
      </c>
      <c r="Y67" s="1">
        <f t="shared" si="14"/>
        <v>575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26.25" customHeight="1" x14ac:dyDescent="0.4">
      <c r="A68" s="1">
        <v>75</v>
      </c>
      <c r="B68" s="1">
        <v>119</v>
      </c>
      <c r="C68" s="1">
        <f t="shared" si="0"/>
        <v>1.2740899357601712</v>
      </c>
      <c r="D68" s="1">
        <f t="shared" si="1"/>
        <v>639.78494623655911</v>
      </c>
      <c r="E68" s="1">
        <v>75</v>
      </c>
      <c r="F68" s="1">
        <f t="shared" si="2"/>
        <v>0.9375</v>
      </c>
      <c r="G68" s="1">
        <f t="shared" si="3"/>
        <v>563.90977443609017</v>
      </c>
      <c r="H68" s="1">
        <v>86</v>
      </c>
      <c r="I68" s="1">
        <f t="shared" si="4"/>
        <v>0.84313725490196079</v>
      </c>
      <c r="J68" s="1">
        <f t="shared" ref="J68:J83" si="16">H68/0.15</f>
        <v>573.33333333333337</v>
      </c>
      <c r="K68" s="1">
        <v>137</v>
      </c>
      <c r="L68" s="1">
        <f t="shared" si="5"/>
        <v>1.4421052631578948</v>
      </c>
      <c r="M68" s="1">
        <f t="shared" si="6"/>
        <v>608.88888888888891</v>
      </c>
      <c r="N68" s="1">
        <v>74</v>
      </c>
      <c r="O68" s="1">
        <f t="shared" si="7"/>
        <v>0.82222222222222219</v>
      </c>
      <c r="P68" s="1">
        <f t="shared" si="8"/>
        <v>385.41666666666669</v>
      </c>
      <c r="Q68" s="1">
        <v>61</v>
      </c>
      <c r="R68" s="1">
        <f t="shared" si="9"/>
        <v>0.67777777777777781</v>
      </c>
      <c r="S68" s="1">
        <f t="shared" si="10"/>
        <v>311.22448979591837</v>
      </c>
      <c r="T68" s="1">
        <v>36</v>
      </c>
      <c r="U68" s="1">
        <f t="shared" si="11"/>
        <v>0.51428571428571423</v>
      </c>
      <c r="V68" s="1">
        <f t="shared" si="12"/>
        <v>253.52112676056339</v>
      </c>
      <c r="W68" s="1">
        <v>69</v>
      </c>
      <c r="X68" s="1">
        <f t="shared" si="13"/>
        <v>2.225806451612903</v>
      </c>
      <c r="Y68" s="1">
        <f t="shared" si="14"/>
        <v>575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26.25" customHeight="1" x14ac:dyDescent="0.4">
      <c r="A69" s="1">
        <v>76</v>
      </c>
      <c r="B69" s="1">
        <v>118</v>
      </c>
      <c r="C69" s="1">
        <f t="shared" si="0"/>
        <v>1.2633832976445396</v>
      </c>
      <c r="D69" s="1">
        <f t="shared" si="1"/>
        <v>634.4086021505376</v>
      </c>
      <c r="E69" s="1">
        <v>71</v>
      </c>
      <c r="F69" s="1">
        <f t="shared" si="2"/>
        <v>0.88749999999999996</v>
      </c>
      <c r="G69" s="1">
        <f t="shared" si="3"/>
        <v>533.83458646616543</v>
      </c>
      <c r="H69" s="1">
        <v>82</v>
      </c>
      <c r="I69" s="1">
        <f t="shared" si="4"/>
        <v>0.80392156862745101</v>
      </c>
      <c r="J69" s="1">
        <f t="shared" si="16"/>
        <v>546.66666666666674</v>
      </c>
      <c r="K69" s="1">
        <v>135</v>
      </c>
      <c r="L69" s="1">
        <f t="shared" si="5"/>
        <v>1.4210526315789473</v>
      </c>
      <c r="M69" s="1">
        <f t="shared" si="6"/>
        <v>600</v>
      </c>
      <c r="N69" s="1">
        <v>72</v>
      </c>
      <c r="O69" s="1">
        <f t="shared" si="7"/>
        <v>0.8</v>
      </c>
      <c r="P69" s="1">
        <f t="shared" si="8"/>
        <v>375</v>
      </c>
      <c r="Q69" s="1">
        <v>59</v>
      </c>
      <c r="R69" s="1">
        <f t="shared" si="9"/>
        <v>0.65555555555555556</v>
      </c>
      <c r="S69" s="1">
        <f t="shared" si="10"/>
        <v>301.0204081632653</v>
      </c>
      <c r="T69" s="1">
        <v>36</v>
      </c>
      <c r="U69" s="1">
        <f t="shared" si="11"/>
        <v>0.51428571428571423</v>
      </c>
      <c r="V69" s="1">
        <f t="shared" si="12"/>
        <v>253.52112676056339</v>
      </c>
      <c r="W69" s="1">
        <v>69</v>
      </c>
      <c r="X69" s="1">
        <f t="shared" si="13"/>
        <v>2.225806451612903</v>
      </c>
      <c r="Y69" s="1">
        <f t="shared" si="14"/>
        <v>575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26.25" customHeight="1" x14ac:dyDescent="0.4">
      <c r="A70" s="1">
        <v>77</v>
      </c>
      <c r="B70" s="1">
        <v>119</v>
      </c>
      <c r="C70" s="1">
        <f t="shared" si="0"/>
        <v>1.2740899357601712</v>
      </c>
      <c r="D70" s="1">
        <f t="shared" si="1"/>
        <v>639.78494623655911</v>
      </c>
      <c r="E70" s="1">
        <v>68</v>
      </c>
      <c r="F70" s="1">
        <f t="shared" si="2"/>
        <v>0.85</v>
      </c>
      <c r="G70" s="1">
        <f t="shared" si="3"/>
        <v>511.27819548872179</v>
      </c>
      <c r="H70" s="1">
        <v>80</v>
      </c>
      <c r="I70" s="1">
        <f t="shared" si="4"/>
        <v>0.78431372549019607</v>
      </c>
      <c r="J70" s="1">
        <f t="shared" si="16"/>
        <v>533.33333333333337</v>
      </c>
      <c r="K70" s="1">
        <v>131</v>
      </c>
      <c r="L70" s="1">
        <f t="shared" si="5"/>
        <v>1.3789473684210527</v>
      </c>
      <c r="M70" s="1">
        <f t="shared" si="6"/>
        <v>582.22222222222217</v>
      </c>
      <c r="N70" s="1">
        <v>71</v>
      </c>
      <c r="O70" s="1">
        <f t="shared" si="7"/>
        <v>0.78888888888888886</v>
      </c>
      <c r="P70" s="1">
        <f t="shared" si="8"/>
        <v>369.79166666666669</v>
      </c>
      <c r="Q70" s="1">
        <v>58</v>
      </c>
      <c r="R70" s="1">
        <f t="shared" si="9"/>
        <v>0.64444444444444449</v>
      </c>
      <c r="S70" s="1">
        <f t="shared" si="10"/>
        <v>295.91836734693874</v>
      </c>
      <c r="T70" s="1">
        <v>36</v>
      </c>
      <c r="U70" s="1">
        <f t="shared" si="11"/>
        <v>0.51428571428571423</v>
      </c>
      <c r="V70" s="1">
        <f t="shared" si="12"/>
        <v>253.52112676056339</v>
      </c>
      <c r="W70" s="1">
        <v>69</v>
      </c>
      <c r="X70" s="1">
        <f t="shared" si="13"/>
        <v>2.225806451612903</v>
      </c>
      <c r="Y70" s="1">
        <f t="shared" si="14"/>
        <v>575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26.25" customHeight="1" x14ac:dyDescent="0.4">
      <c r="A71" s="1">
        <v>78</v>
      </c>
      <c r="B71" s="1">
        <v>118</v>
      </c>
      <c r="C71" s="1">
        <f t="shared" si="0"/>
        <v>1.2633832976445396</v>
      </c>
      <c r="D71" s="1">
        <f t="shared" si="1"/>
        <v>634.4086021505376</v>
      </c>
      <c r="E71" s="1">
        <v>64</v>
      </c>
      <c r="F71" s="1">
        <f t="shared" si="2"/>
        <v>0.8</v>
      </c>
      <c r="G71" s="1">
        <f t="shared" si="3"/>
        <v>481.20300751879699</v>
      </c>
      <c r="H71" s="1">
        <v>77</v>
      </c>
      <c r="I71" s="1">
        <f t="shared" si="4"/>
        <v>0.75490196078431371</v>
      </c>
      <c r="J71" s="1">
        <f t="shared" si="16"/>
        <v>513.33333333333337</v>
      </c>
      <c r="K71" s="1">
        <v>134</v>
      </c>
      <c r="L71" s="1">
        <f t="shared" si="5"/>
        <v>1.4105263157894736</v>
      </c>
      <c r="M71" s="1">
        <f t="shared" si="6"/>
        <v>595.55555555555554</v>
      </c>
      <c r="N71" s="1">
        <v>71</v>
      </c>
      <c r="O71" s="1">
        <f t="shared" si="7"/>
        <v>0.78888888888888886</v>
      </c>
      <c r="P71" s="1">
        <f t="shared" si="8"/>
        <v>369.79166666666669</v>
      </c>
      <c r="Q71" s="1">
        <v>55</v>
      </c>
      <c r="R71" s="1">
        <f t="shared" si="9"/>
        <v>0.61111111111111116</v>
      </c>
      <c r="S71" s="1">
        <f t="shared" si="10"/>
        <v>280.61224489795916</v>
      </c>
      <c r="T71" s="1">
        <v>24</v>
      </c>
      <c r="U71" s="1">
        <f t="shared" si="11"/>
        <v>0.34285714285714286</v>
      </c>
      <c r="V71" s="1">
        <f t="shared" si="12"/>
        <v>169.01408450704227</v>
      </c>
      <c r="W71" s="1">
        <v>60</v>
      </c>
      <c r="X71" s="1">
        <f t="shared" si="13"/>
        <v>1.935483870967742</v>
      </c>
      <c r="Y71" s="1">
        <f t="shared" si="14"/>
        <v>500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26.25" customHeight="1" x14ac:dyDescent="0.4">
      <c r="A72" s="1">
        <v>79</v>
      </c>
      <c r="B72" s="1">
        <v>84</v>
      </c>
      <c r="C72" s="1">
        <f t="shared" si="0"/>
        <v>0.899357601713062</v>
      </c>
      <c r="D72" s="1">
        <f t="shared" si="1"/>
        <v>451.61290322580646</v>
      </c>
      <c r="E72" s="1">
        <v>61</v>
      </c>
      <c r="F72" s="1">
        <f t="shared" si="2"/>
        <v>0.76249999999999996</v>
      </c>
      <c r="G72" s="1">
        <f t="shared" si="3"/>
        <v>458.64661654135335</v>
      </c>
      <c r="H72" s="1">
        <v>75</v>
      </c>
      <c r="I72" s="1">
        <f t="shared" si="4"/>
        <v>0.73529411764705888</v>
      </c>
      <c r="J72" s="1">
        <f t="shared" si="16"/>
        <v>500</v>
      </c>
      <c r="K72" s="1">
        <v>135</v>
      </c>
      <c r="L72" s="1">
        <f t="shared" si="5"/>
        <v>1.4210526315789473</v>
      </c>
      <c r="M72" s="1">
        <f t="shared" si="6"/>
        <v>600</v>
      </c>
      <c r="N72" s="1">
        <v>70</v>
      </c>
      <c r="O72" s="1">
        <f t="shared" si="7"/>
        <v>0.77777777777777779</v>
      </c>
      <c r="P72" s="1">
        <f t="shared" si="8"/>
        <v>364.58333333333331</v>
      </c>
      <c r="Q72" s="1">
        <v>55</v>
      </c>
      <c r="R72" s="1">
        <f t="shared" si="9"/>
        <v>0.61111111111111116</v>
      </c>
      <c r="S72" s="1">
        <f t="shared" si="10"/>
        <v>280.61224489795916</v>
      </c>
      <c r="T72" s="1">
        <v>24</v>
      </c>
      <c r="U72" s="1">
        <f t="shared" si="11"/>
        <v>0.34285714285714286</v>
      </c>
      <c r="V72" s="1">
        <f t="shared" si="12"/>
        <v>169.01408450704227</v>
      </c>
      <c r="W72" s="1">
        <v>57</v>
      </c>
      <c r="X72" s="1">
        <f t="shared" si="13"/>
        <v>1.8387096774193548</v>
      </c>
      <c r="Y72" s="1">
        <f t="shared" si="14"/>
        <v>475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26.25" customHeight="1" x14ac:dyDescent="0.4">
      <c r="A73" s="1">
        <v>80</v>
      </c>
      <c r="B73" s="1">
        <v>83</v>
      </c>
      <c r="C73" s="1">
        <f t="shared" si="0"/>
        <v>0.88865096359743034</v>
      </c>
      <c r="D73" s="1">
        <f t="shared" si="1"/>
        <v>446.23655913978496</v>
      </c>
      <c r="E73" s="1">
        <v>58</v>
      </c>
      <c r="F73" s="1">
        <f t="shared" si="2"/>
        <v>0.72499999999999998</v>
      </c>
      <c r="G73" s="1">
        <f t="shared" si="3"/>
        <v>436.09022556390977</v>
      </c>
      <c r="H73" s="1">
        <v>72</v>
      </c>
      <c r="I73" s="1">
        <f t="shared" si="4"/>
        <v>0.70588235294117652</v>
      </c>
      <c r="J73" s="1">
        <f t="shared" si="16"/>
        <v>480</v>
      </c>
      <c r="K73" s="1">
        <v>125</v>
      </c>
      <c r="L73" s="1">
        <f t="shared" si="5"/>
        <v>1.3157894736842106</v>
      </c>
      <c r="M73" s="1">
        <f t="shared" si="6"/>
        <v>555.55555555555554</v>
      </c>
      <c r="N73" s="1">
        <v>69</v>
      </c>
      <c r="O73" s="1">
        <f t="shared" si="7"/>
        <v>0.76666666666666672</v>
      </c>
      <c r="P73" s="1">
        <f t="shared" si="8"/>
        <v>359.375</v>
      </c>
      <c r="Q73" s="1">
        <v>54</v>
      </c>
      <c r="R73" s="1">
        <f t="shared" si="9"/>
        <v>0.6</v>
      </c>
      <c r="S73" s="1">
        <f t="shared" si="10"/>
        <v>275.51020408163265</v>
      </c>
      <c r="T73" s="1">
        <v>24</v>
      </c>
      <c r="U73" s="1">
        <f t="shared" si="11"/>
        <v>0.34285714285714286</v>
      </c>
      <c r="V73" s="1">
        <f t="shared" si="12"/>
        <v>169.01408450704227</v>
      </c>
      <c r="W73" s="1">
        <v>53</v>
      </c>
      <c r="X73" s="1">
        <f t="shared" si="13"/>
        <v>1.7096774193548387</v>
      </c>
      <c r="Y73" s="1">
        <f t="shared" si="14"/>
        <v>441.66666666666669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26.25" customHeight="1" x14ac:dyDescent="0.4">
      <c r="A74" s="1">
        <v>81</v>
      </c>
      <c r="B74" s="1">
        <v>77</v>
      </c>
      <c r="C74" s="1">
        <f t="shared" si="0"/>
        <v>0.82441113490364015</v>
      </c>
      <c r="D74" s="1">
        <f t="shared" si="1"/>
        <v>413.97849462365593</v>
      </c>
      <c r="E74" s="1">
        <v>54</v>
      </c>
      <c r="F74" s="1">
        <f t="shared" si="2"/>
        <v>0.67500000000000004</v>
      </c>
      <c r="G74" s="1">
        <f t="shared" si="3"/>
        <v>406.01503759398491</v>
      </c>
      <c r="H74" s="1">
        <v>70</v>
      </c>
      <c r="I74" s="1">
        <f t="shared" si="4"/>
        <v>0.68627450980392157</v>
      </c>
      <c r="J74" s="1">
        <f t="shared" si="16"/>
        <v>466.66666666666669</v>
      </c>
      <c r="K74" s="1">
        <v>107</v>
      </c>
      <c r="L74" s="1">
        <f t="shared" si="5"/>
        <v>1.1263157894736842</v>
      </c>
      <c r="M74" s="1">
        <f t="shared" si="6"/>
        <v>475.55555555555554</v>
      </c>
      <c r="N74" s="1">
        <v>68</v>
      </c>
      <c r="O74" s="1">
        <f t="shared" si="7"/>
        <v>0.75555555555555554</v>
      </c>
      <c r="P74" s="1">
        <f t="shared" si="8"/>
        <v>354.16666666666669</v>
      </c>
      <c r="Q74" s="1">
        <v>52</v>
      </c>
      <c r="R74" s="1">
        <f t="shared" si="9"/>
        <v>0.57777777777777772</v>
      </c>
      <c r="S74" s="1">
        <f t="shared" si="10"/>
        <v>265.30612244897958</v>
      </c>
      <c r="T74" s="1">
        <v>24</v>
      </c>
      <c r="U74" s="1">
        <f t="shared" si="11"/>
        <v>0.34285714285714286</v>
      </c>
      <c r="V74" s="1">
        <f t="shared" si="12"/>
        <v>169.01408450704227</v>
      </c>
      <c r="W74" s="1">
        <v>50</v>
      </c>
      <c r="X74" s="1">
        <f t="shared" si="13"/>
        <v>1.6129032258064515</v>
      </c>
      <c r="Y74" s="1">
        <f t="shared" si="14"/>
        <v>416.66666666666669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26.25" customHeight="1" x14ac:dyDescent="0.4">
      <c r="A75" s="1">
        <v>82</v>
      </c>
      <c r="B75" s="1">
        <v>66</v>
      </c>
      <c r="C75" s="1">
        <f t="shared" si="0"/>
        <v>0.70663811563169165</v>
      </c>
      <c r="D75" s="1">
        <f t="shared" si="1"/>
        <v>354.83870967741933</v>
      </c>
      <c r="E75" s="1">
        <v>54</v>
      </c>
      <c r="F75" s="1">
        <f t="shared" si="2"/>
        <v>0.67500000000000004</v>
      </c>
      <c r="G75" s="1">
        <f t="shared" si="3"/>
        <v>406.01503759398491</v>
      </c>
      <c r="H75" s="1">
        <v>68</v>
      </c>
      <c r="I75" s="1">
        <f t="shared" si="4"/>
        <v>0.66666666666666663</v>
      </c>
      <c r="J75" s="1">
        <f t="shared" si="16"/>
        <v>453.33333333333337</v>
      </c>
      <c r="K75" s="1">
        <v>98</v>
      </c>
      <c r="L75" s="1">
        <f t="shared" si="5"/>
        <v>1.0315789473684212</v>
      </c>
      <c r="M75" s="1">
        <f t="shared" si="6"/>
        <v>435.55555555555554</v>
      </c>
      <c r="N75" s="1">
        <v>67</v>
      </c>
      <c r="O75" s="1">
        <f t="shared" si="7"/>
        <v>0.74444444444444446</v>
      </c>
      <c r="P75" s="1">
        <f t="shared" si="8"/>
        <v>348.95833333333331</v>
      </c>
      <c r="Q75" s="1">
        <v>50</v>
      </c>
      <c r="R75" s="1">
        <f t="shared" si="9"/>
        <v>0.55555555555555558</v>
      </c>
      <c r="S75" s="1">
        <f t="shared" si="10"/>
        <v>255.10204081632651</v>
      </c>
      <c r="T75" s="1">
        <v>24</v>
      </c>
      <c r="U75" s="1">
        <f t="shared" si="11"/>
        <v>0.34285714285714286</v>
      </c>
      <c r="V75" s="1">
        <f t="shared" si="12"/>
        <v>169.01408450704227</v>
      </c>
      <c r="W75" s="1">
        <v>47</v>
      </c>
      <c r="X75" s="1">
        <f t="shared" si="13"/>
        <v>1.5161290322580645</v>
      </c>
      <c r="Y75" s="1">
        <f t="shared" si="14"/>
        <v>391.66666666666669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26.25" customHeight="1" x14ac:dyDescent="0.4">
      <c r="A76" s="1">
        <v>83</v>
      </c>
      <c r="B76" s="1">
        <v>55</v>
      </c>
      <c r="C76" s="1">
        <f t="shared" si="0"/>
        <v>0.58886509635974305</v>
      </c>
      <c r="D76" s="1">
        <f t="shared" si="1"/>
        <v>295.69892473118279</v>
      </c>
      <c r="E76" s="1">
        <v>49</v>
      </c>
      <c r="F76" s="1">
        <f t="shared" si="2"/>
        <v>0.61250000000000004</v>
      </c>
      <c r="G76" s="1">
        <f t="shared" si="3"/>
        <v>368.4210526315789</v>
      </c>
      <c r="H76" s="1">
        <v>66</v>
      </c>
      <c r="I76" s="1">
        <f t="shared" si="4"/>
        <v>0.6470588235294118</v>
      </c>
      <c r="J76" s="1">
        <f t="shared" si="16"/>
        <v>440</v>
      </c>
      <c r="K76" s="1">
        <v>95</v>
      </c>
      <c r="L76" s="1">
        <f t="shared" si="5"/>
        <v>1</v>
      </c>
      <c r="M76" s="1">
        <f t="shared" si="6"/>
        <v>422.22222222222223</v>
      </c>
      <c r="N76" s="1">
        <v>66</v>
      </c>
      <c r="O76" s="1">
        <f t="shared" si="7"/>
        <v>0.73333333333333328</v>
      </c>
      <c r="P76" s="1">
        <f t="shared" si="8"/>
        <v>343.75</v>
      </c>
      <c r="Q76" s="1">
        <v>49</v>
      </c>
      <c r="R76" s="1">
        <f t="shared" si="9"/>
        <v>0.5444444444444444</v>
      </c>
      <c r="S76" s="1">
        <f t="shared" si="10"/>
        <v>250</v>
      </c>
      <c r="T76" s="1">
        <v>24</v>
      </c>
      <c r="U76" s="1">
        <f t="shared" si="11"/>
        <v>0.34285714285714286</v>
      </c>
      <c r="V76" s="1">
        <f t="shared" si="12"/>
        <v>169.01408450704227</v>
      </c>
      <c r="W76" s="1">
        <v>22</v>
      </c>
      <c r="X76" s="1">
        <f t="shared" si="13"/>
        <v>0.70967741935483875</v>
      </c>
      <c r="Y76" s="1">
        <f t="shared" si="14"/>
        <v>183.33333333333334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26.25" customHeight="1" x14ac:dyDescent="0.4">
      <c r="A77" s="1">
        <v>84</v>
      </c>
      <c r="B77" s="1">
        <v>47</v>
      </c>
      <c r="C77" s="1">
        <f t="shared" si="0"/>
        <v>0.50321199143468953</v>
      </c>
      <c r="D77" s="1">
        <f t="shared" si="1"/>
        <v>252.68817204301075</v>
      </c>
      <c r="E77" s="1">
        <v>48</v>
      </c>
      <c r="F77" s="1">
        <f t="shared" si="2"/>
        <v>0.6</v>
      </c>
      <c r="G77" s="1">
        <f t="shared" si="3"/>
        <v>360.90225563909775</v>
      </c>
      <c r="H77" s="1">
        <v>63</v>
      </c>
      <c r="I77" s="1">
        <f t="shared" si="4"/>
        <v>0.61764705882352944</v>
      </c>
      <c r="J77" s="1">
        <f t="shared" si="16"/>
        <v>420</v>
      </c>
      <c r="K77" s="1">
        <v>93</v>
      </c>
      <c r="L77" s="1">
        <f t="shared" si="5"/>
        <v>0.97894736842105268</v>
      </c>
      <c r="M77" s="1">
        <f t="shared" si="6"/>
        <v>413.33333333333331</v>
      </c>
      <c r="N77" s="1">
        <v>65</v>
      </c>
      <c r="O77" s="1">
        <f t="shared" si="7"/>
        <v>0.72222222222222221</v>
      </c>
      <c r="P77" s="1">
        <f t="shared" si="8"/>
        <v>338.54166666666669</v>
      </c>
      <c r="Q77" s="1">
        <v>48</v>
      </c>
      <c r="R77" s="1">
        <f t="shared" si="9"/>
        <v>0.53333333333333333</v>
      </c>
      <c r="S77" s="1">
        <f t="shared" si="10"/>
        <v>244.89795918367346</v>
      </c>
      <c r="T77" s="1">
        <v>24</v>
      </c>
      <c r="U77" s="1">
        <f t="shared" si="11"/>
        <v>0.34285714285714286</v>
      </c>
      <c r="V77" s="1">
        <f t="shared" si="12"/>
        <v>169.01408450704227</v>
      </c>
      <c r="W77" s="1">
        <v>22</v>
      </c>
      <c r="X77" s="1">
        <f t="shared" si="13"/>
        <v>0.70967741935483875</v>
      </c>
      <c r="Y77" s="1">
        <f t="shared" si="14"/>
        <v>183.33333333333334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26.25" customHeight="1" x14ac:dyDescent="0.4">
      <c r="A78" s="1">
        <v>85</v>
      </c>
      <c r="B78" s="1">
        <v>39</v>
      </c>
      <c r="C78" s="1">
        <f t="shared" si="0"/>
        <v>0.41755888650963596</v>
      </c>
      <c r="D78" s="1">
        <f t="shared" si="1"/>
        <v>209.67741935483872</v>
      </c>
      <c r="E78" s="1">
        <v>43</v>
      </c>
      <c r="F78" s="1">
        <f t="shared" si="2"/>
        <v>0.53749999999999998</v>
      </c>
      <c r="G78" s="1">
        <f t="shared" si="3"/>
        <v>323.30827067669173</v>
      </c>
      <c r="H78" s="1">
        <v>61</v>
      </c>
      <c r="I78" s="1">
        <f t="shared" si="4"/>
        <v>0.59803921568627449</v>
      </c>
      <c r="J78" s="1">
        <f t="shared" si="16"/>
        <v>406.66666666666669</v>
      </c>
      <c r="K78" s="1">
        <v>92</v>
      </c>
      <c r="L78" s="1">
        <f t="shared" si="5"/>
        <v>0.96842105263157896</v>
      </c>
      <c r="M78" s="1">
        <f t="shared" si="6"/>
        <v>408.88888888888886</v>
      </c>
      <c r="N78" s="1">
        <v>64</v>
      </c>
      <c r="O78" s="1">
        <f t="shared" si="7"/>
        <v>0.71111111111111114</v>
      </c>
      <c r="P78" s="1">
        <f t="shared" si="8"/>
        <v>333.33333333333331</v>
      </c>
      <c r="Q78" s="1">
        <v>46</v>
      </c>
      <c r="R78" s="1">
        <f t="shared" si="9"/>
        <v>0.51111111111111107</v>
      </c>
      <c r="S78" s="1">
        <f t="shared" si="10"/>
        <v>234.69387755102039</v>
      </c>
      <c r="T78" s="1">
        <v>24</v>
      </c>
      <c r="U78" s="1">
        <f t="shared" si="11"/>
        <v>0.34285714285714286</v>
      </c>
      <c r="V78" s="1">
        <f t="shared" si="12"/>
        <v>169.01408450704227</v>
      </c>
      <c r="W78" s="1">
        <v>22</v>
      </c>
      <c r="X78" s="1">
        <f t="shared" si="13"/>
        <v>0.70967741935483875</v>
      </c>
      <c r="Y78" s="1">
        <f t="shared" si="14"/>
        <v>183.33333333333334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26.25" customHeight="1" x14ac:dyDescent="0.4">
      <c r="A79" s="1">
        <v>86</v>
      </c>
      <c r="B79" s="1">
        <v>34</v>
      </c>
      <c r="C79" s="1">
        <f t="shared" si="0"/>
        <v>0.36402569593147749</v>
      </c>
      <c r="D79" s="1">
        <f t="shared" si="1"/>
        <v>182.7956989247312</v>
      </c>
      <c r="E79" s="1">
        <v>41</v>
      </c>
      <c r="F79" s="1">
        <f t="shared" si="2"/>
        <v>0.51249999999999996</v>
      </c>
      <c r="G79" s="1">
        <f t="shared" si="3"/>
        <v>308.27067669172931</v>
      </c>
      <c r="H79" s="1">
        <v>59</v>
      </c>
      <c r="I79" s="1">
        <f t="shared" si="4"/>
        <v>0.57843137254901966</v>
      </c>
      <c r="J79" s="1">
        <f t="shared" si="16"/>
        <v>393.33333333333337</v>
      </c>
      <c r="K79" s="1">
        <v>89</v>
      </c>
      <c r="L79" s="1">
        <f t="shared" si="5"/>
        <v>0.93684210526315792</v>
      </c>
      <c r="M79" s="1">
        <f t="shared" si="6"/>
        <v>395.55555555555554</v>
      </c>
      <c r="N79" s="1">
        <v>62</v>
      </c>
      <c r="O79" s="1">
        <f t="shared" si="7"/>
        <v>0.68888888888888888</v>
      </c>
      <c r="P79" s="1">
        <f t="shared" si="8"/>
        <v>322.91666666666669</v>
      </c>
      <c r="Q79" s="1">
        <v>45</v>
      </c>
      <c r="R79" s="1">
        <f t="shared" si="9"/>
        <v>0.5</v>
      </c>
      <c r="S79" s="1">
        <f t="shared" si="10"/>
        <v>229.59183673469386</v>
      </c>
      <c r="T79" s="1">
        <v>24</v>
      </c>
      <c r="U79" s="1">
        <f t="shared" si="11"/>
        <v>0.34285714285714286</v>
      </c>
      <c r="V79" s="1">
        <f t="shared" si="12"/>
        <v>169.01408450704227</v>
      </c>
      <c r="W79" s="1">
        <v>22</v>
      </c>
      <c r="X79" s="1">
        <f t="shared" si="13"/>
        <v>0.70967741935483875</v>
      </c>
      <c r="Y79" s="1">
        <f t="shared" si="14"/>
        <v>183.33333333333334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26.25" customHeight="1" x14ac:dyDescent="0.4">
      <c r="A80" s="1">
        <v>87</v>
      </c>
      <c r="B80" s="1">
        <v>32</v>
      </c>
      <c r="C80" s="1">
        <f t="shared" si="0"/>
        <v>0.34261241970021411</v>
      </c>
      <c r="D80" s="1">
        <f t="shared" si="1"/>
        <v>172.04301075268816</v>
      </c>
      <c r="E80" s="1">
        <v>39</v>
      </c>
      <c r="F80" s="1">
        <f t="shared" si="2"/>
        <v>0.48749999999999999</v>
      </c>
      <c r="G80" s="1">
        <f t="shared" si="3"/>
        <v>293.23308270676688</v>
      </c>
      <c r="H80" s="1">
        <v>56</v>
      </c>
      <c r="I80" s="1">
        <f t="shared" si="4"/>
        <v>0.5490196078431373</v>
      </c>
      <c r="J80" s="1">
        <f t="shared" si="16"/>
        <v>373.33333333333337</v>
      </c>
      <c r="K80" s="1">
        <v>86</v>
      </c>
      <c r="L80" s="1">
        <f t="shared" si="5"/>
        <v>0.90526315789473688</v>
      </c>
      <c r="M80" s="1">
        <f t="shared" si="6"/>
        <v>382.22222222222223</v>
      </c>
      <c r="N80" s="1">
        <v>59</v>
      </c>
      <c r="O80" s="1">
        <f t="shared" si="7"/>
        <v>0.65555555555555556</v>
      </c>
      <c r="P80" s="1">
        <f t="shared" si="8"/>
        <v>307.29166666666669</v>
      </c>
      <c r="Q80" s="1">
        <v>44</v>
      </c>
      <c r="R80" s="1">
        <f t="shared" si="9"/>
        <v>0.48888888888888887</v>
      </c>
      <c r="S80" s="1">
        <f t="shared" si="10"/>
        <v>224.48979591836735</v>
      </c>
      <c r="T80" s="1">
        <v>24</v>
      </c>
      <c r="U80" s="1">
        <f t="shared" si="11"/>
        <v>0.34285714285714286</v>
      </c>
      <c r="V80" s="1">
        <f t="shared" si="12"/>
        <v>169.01408450704227</v>
      </c>
      <c r="W80" s="1">
        <v>22</v>
      </c>
      <c r="X80" s="1">
        <f t="shared" si="13"/>
        <v>0.70967741935483875</v>
      </c>
      <c r="Y80" s="1">
        <f t="shared" si="14"/>
        <v>183.33333333333334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26.25" customHeight="1" x14ac:dyDescent="0.4">
      <c r="A81" s="1">
        <v>88</v>
      </c>
      <c r="B81" s="1">
        <v>42</v>
      </c>
      <c r="C81" s="1">
        <f t="shared" si="0"/>
        <v>0.449678800856531</v>
      </c>
      <c r="D81" s="1">
        <f t="shared" si="1"/>
        <v>225.80645161290323</v>
      </c>
      <c r="E81" s="1">
        <v>38</v>
      </c>
      <c r="F81" s="1">
        <f t="shared" si="2"/>
        <v>0.47499999999999998</v>
      </c>
      <c r="G81" s="1">
        <f t="shared" si="3"/>
        <v>285.71428571428572</v>
      </c>
      <c r="H81" s="1">
        <v>55</v>
      </c>
      <c r="I81" s="1">
        <f t="shared" si="4"/>
        <v>0.53921568627450978</v>
      </c>
      <c r="J81" s="1">
        <f t="shared" si="16"/>
        <v>366.66666666666669</v>
      </c>
      <c r="K81" s="1">
        <v>84</v>
      </c>
      <c r="L81" s="1">
        <f t="shared" si="5"/>
        <v>0.88421052631578945</v>
      </c>
      <c r="M81" s="1">
        <f t="shared" si="6"/>
        <v>373.33333333333331</v>
      </c>
      <c r="N81" s="1">
        <v>57</v>
      </c>
      <c r="O81" s="1">
        <f t="shared" si="7"/>
        <v>0.6333333333333333</v>
      </c>
      <c r="P81" s="1">
        <f t="shared" si="8"/>
        <v>296.875</v>
      </c>
      <c r="Q81" s="1">
        <v>42</v>
      </c>
      <c r="R81" s="1">
        <f t="shared" si="9"/>
        <v>0.46666666666666667</v>
      </c>
      <c r="S81" s="1">
        <f t="shared" si="10"/>
        <v>214.28571428571428</v>
      </c>
      <c r="T81" s="1">
        <v>25</v>
      </c>
      <c r="U81" s="1">
        <f t="shared" si="11"/>
        <v>0.35714285714285715</v>
      </c>
      <c r="V81" s="1">
        <f t="shared" si="12"/>
        <v>176.05633802816902</v>
      </c>
      <c r="W81" s="1">
        <v>23</v>
      </c>
      <c r="X81" s="1">
        <f t="shared" si="13"/>
        <v>0.74193548387096775</v>
      </c>
      <c r="Y81" s="1">
        <f t="shared" si="14"/>
        <v>191.66666666666669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26.25" customHeight="1" x14ac:dyDescent="0.4">
      <c r="A82" s="1">
        <v>89</v>
      </c>
      <c r="B82" s="1">
        <v>50</v>
      </c>
      <c r="C82" s="1">
        <f t="shared" si="0"/>
        <v>0.53533190578158452</v>
      </c>
      <c r="D82" s="1">
        <f t="shared" si="1"/>
        <v>268.81720430107526</v>
      </c>
      <c r="E82" s="1">
        <v>37</v>
      </c>
      <c r="F82" s="1">
        <f t="shared" si="2"/>
        <v>0.46250000000000002</v>
      </c>
      <c r="G82" s="1">
        <f t="shared" si="3"/>
        <v>278.19548872180451</v>
      </c>
      <c r="H82" s="1">
        <v>54</v>
      </c>
      <c r="I82" s="1">
        <f t="shared" si="4"/>
        <v>0.52941176470588236</v>
      </c>
      <c r="J82" s="1">
        <f t="shared" si="16"/>
        <v>360</v>
      </c>
      <c r="K82" s="1">
        <v>82</v>
      </c>
      <c r="L82" s="1">
        <f t="shared" si="5"/>
        <v>0.86315789473684212</v>
      </c>
      <c r="M82" s="1">
        <f t="shared" si="6"/>
        <v>364.44444444444446</v>
      </c>
      <c r="N82" s="1">
        <v>54</v>
      </c>
      <c r="O82" s="1">
        <f t="shared" si="7"/>
        <v>0.6</v>
      </c>
      <c r="P82" s="1">
        <f t="shared" si="8"/>
        <v>281.25</v>
      </c>
      <c r="Q82" s="1">
        <v>40</v>
      </c>
      <c r="R82" s="1">
        <f t="shared" si="9"/>
        <v>0.44444444444444442</v>
      </c>
      <c r="S82" s="1">
        <f t="shared" si="10"/>
        <v>204.08163265306121</v>
      </c>
      <c r="T82" s="1">
        <v>25</v>
      </c>
      <c r="U82" s="1">
        <f t="shared" si="11"/>
        <v>0.35714285714285715</v>
      </c>
      <c r="V82" s="1">
        <f t="shared" si="12"/>
        <v>176.05633802816902</v>
      </c>
      <c r="W82" s="1">
        <v>23</v>
      </c>
      <c r="X82" s="1">
        <f t="shared" si="13"/>
        <v>0.74193548387096775</v>
      </c>
      <c r="Y82" s="1">
        <f t="shared" si="14"/>
        <v>191.66666666666669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26.25" customHeight="1" x14ac:dyDescent="0.4">
      <c r="A83" s="1">
        <v>90</v>
      </c>
      <c r="B83" s="1">
        <v>51</v>
      </c>
      <c r="C83" s="1">
        <f t="shared" si="0"/>
        <v>0.54603854389721629</v>
      </c>
      <c r="D83" s="1">
        <f t="shared" si="1"/>
        <v>274.19354838709677</v>
      </c>
      <c r="E83" s="1">
        <v>36</v>
      </c>
      <c r="F83" s="1">
        <f t="shared" si="2"/>
        <v>0.45</v>
      </c>
      <c r="G83" s="1">
        <f t="shared" si="3"/>
        <v>270.6766917293233</v>
      </c>
      <c r="H83" s="1">
        <v>52</v>
      </c>
      <c r="I83" s="1">
        <f t="shared" si="4"/>
        <v>0.50980392156862742</v>
      </c>
      <c r="J83" s="1">
        <f t="shared" si="16"/>
        <v>346.66666666666669</v>
      </c>
      <c r="K83" s="1">
        <v>79</v>
      </c>
      <c r="L83" s="1">
        <f t="shared" si="5"/>
        <v>0.83157894736842108</v>
      </c>
      <c r="M83" s="1">
        <f t="shared" si="6"/>
        <v>351.11111111111109</v>
      </c>
      <c r="N83" s="1">
        <v>53</v>
      </c>
      <c r="O83" s="1">
        <f t="shared" si="7"/>
        <v>0.58888888888888891</v>
      </c>
      <c r="P83" s="1">
        <f t="shared" si="8"/>
        <v>276.04166666666669</v>
      </c>
      <c r="Q83" s="1">
        <v>39</v>
      </c>
      <c r="R83" s="1">
        <f t="shared" si="9"/>
        <v>0.43333333333333335</v>
      </c>
      <c r="S83" s="1">
        <f t="shared" si="10"/>
        <v>198.9795918367347</v>
      </c>
      <c r="T83" s="1">
        <v>25</v>
      </c>
      <c r="U83" s="1">
        <f t="shared" si="11"/>
        <v>0.35714285714285715</v>
      </c>
      <c r="V83" s="1">
        <f t="shared" si="12"/>
        <v>176.05633802816902</v>
      </c>
      <c r="W83" s="1">
        <v>23</v>
      </c>
      <c r="X83" s="1">
        <f t="shared" si="13"/>
        <v>0.74193548387096775</v>
      </c>
      <c r="Y83" s="1">
        <f t="shared" si="14"/>
        <v>191.66666666666669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26.2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26.2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26.2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26.2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26.2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26.2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26.2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26.2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26.2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26.2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26.2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26.2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26.2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26.2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26.2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26.2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26.2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26.2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26.2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26.2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26.2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26.2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26.2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26.2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26.2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26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26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26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26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26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26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26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26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26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26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26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26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26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26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26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26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26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26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26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26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26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26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26.2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26.2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26.2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26.2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26.2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26.2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26.2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26.2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26.2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26.2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26.2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26.2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26.2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26.2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26.2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26.2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26.2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26.2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26.2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26.2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26.2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26.2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26.2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26.2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26.2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26.2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26.2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26.2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26.2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26.2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26.2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26.2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26.2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26.2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26.2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26.2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26.2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26.2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26.2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26.2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26.2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26.2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26.2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26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26.2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26.2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26.2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26.2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26.2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26.2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26.2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26.2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26.2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26.2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26.2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26.2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26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26.2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26.2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26.2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26.2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26.2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26.2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26.2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26.2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26.2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26.2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26.2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26.2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26.2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26.2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26.2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26.2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26.2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26.2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26.2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26.2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26.2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26.2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26.2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26.2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26.2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26.2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26.2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26.2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26.2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26.2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26.2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26.2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26.2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26.2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26.2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26.2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26.2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26.2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26.2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26.2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26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26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26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26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26.2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26.2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26.2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26.2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26.2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26.2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26.2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26.2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26.2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26.2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26.2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26.2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26.2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26.2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26.2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26.2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26.2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26.2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26.2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26.2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26.2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26.2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26.2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26.2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26.2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26.2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26.2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26.2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26.2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26.2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26.2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26.2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26.2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26.2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26.2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26.2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26.2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26.2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26.2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26.2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26.2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26.2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26.2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26.2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26.2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26.2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26.2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26.2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26.2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26.2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26.2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26.2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26.2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26.2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26.2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26.2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26.2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26.2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26.2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26.2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26.2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26.2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26.2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26.2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26.2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26.2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26.2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26.2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26.2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26.2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26.2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26.2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26.2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26.2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26.2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26.2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26.2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26.2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26.2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26.2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26.2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26.2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26.2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26.2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26.2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26.2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26.2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26.2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26.2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26.2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26.2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26.2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26.2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26.2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26.2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26.2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26.2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26.2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26.2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26.2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26.2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26.2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26.2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26.2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26.2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26.2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26.2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26.2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26.2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26.2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26.2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26.2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26.2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26.2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26.2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26.2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26.2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26.2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26.2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26.2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26.2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26.2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26.2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26.2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26.2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26.2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26.2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26.2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26.2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26.2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26.2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26.2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26.2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26.2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26.2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26.2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26.2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26.2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26.2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26.2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26.2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26.2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26.2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26.2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26.2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26.2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26.2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26.2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26.2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26.2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26.2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26.2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26.2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26.2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26.2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26.2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26.2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26.2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26.2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26.2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26.2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26.2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26.2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26.2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26.2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26.2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26.2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26.2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26.2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26.2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26.2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26.2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26.2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26.2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26.2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26.2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26.2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26.2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26.2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26.2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26.2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26.2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ht="26.2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ht="26.2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ht="26.2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ht="26.2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ht="26.2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ht="26.2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ht="26.2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ht="26.2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ht="26.2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ht="26.2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ht="26.2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ht="26.2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ht="26.2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ht="26.2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26.2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26.2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26.2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26.2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26.2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26.2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26.2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26.2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26.2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26.2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26.2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26.2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26.2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26.2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26.2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26.2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26.2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26.2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26.2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26.2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26.2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26.2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26.2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26.2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26.2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26.2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26.2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26.2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26.2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26.2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26.2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26.2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26.2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26.2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26.2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26.2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26.2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26.2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26.2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26.2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26.2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26.2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26.2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26.2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26.2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26.2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26.2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26.2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26.2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26.2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26.2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26.2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26.2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26.2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26.2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26.2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26.2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26.2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26.2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26.2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26.2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26.2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26.2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26.2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26.2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26.2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26.2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26.2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26.2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26.2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26.2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26.2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26.2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26.2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26.2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26.2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26.2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26.2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26.2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26.2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26.2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26.2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26.2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26.2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26.2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26.2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26.2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26.2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26.2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26.2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26.2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26.2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26.2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26.2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26.2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26.2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26.2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26.2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26.2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26.2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26.2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26.2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26.2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26.2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26.2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26.2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26.2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26.2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26.2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26.2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26.2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26.2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26.2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26.2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26.2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26.2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26.2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26.2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26.2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26.2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26.2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26.2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26.2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26.2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26.2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26.2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26.2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26.2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26.2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26.2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26.2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26.2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26.2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26.2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26.2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26.2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26.2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26.2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26.2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26.2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26.2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26.2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26.2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26.2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26.2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26.2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26.2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26.2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26.2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26.2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26.2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26.2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26.2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26.2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26.2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26.2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26.2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26.2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26.2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26.2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26.2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26.2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26.2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26.2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26.2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26.2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26.2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26.2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26.2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26.2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26.2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26.2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26.2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26.2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26.2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26.2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26.2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26.2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26.2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26.2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26.2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26.2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26.2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26.2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26.2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26.2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26.2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26.2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26.2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26.2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26.2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26.2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26.2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26.2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26.2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26.2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26.2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26.2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26.2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26.2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26.2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26.2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26.2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26.2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26.2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26.2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26.2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26.2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26.2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26.2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26.2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26.2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26.2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26.2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26.2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26.2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26.2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26.2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26.2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26.2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26.2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26.2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26.2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26.2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26.2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26.2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26.2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26.2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26.2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26.2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26.2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26.2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26.2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26.2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26.2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26.2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26.2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26.2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26.2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26.2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26.2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26.2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26.2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26.2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26.2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26.2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26.2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26.2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26.2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26.2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26.2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26.2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26.2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26.2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26.2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26.2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26.2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26.2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26.2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26.2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26.2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26.2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26.2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26.2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26.2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26.2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26.2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26.2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26.2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26.2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26.2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26.2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26.2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26.2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26.2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26.2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26.2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26.2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26.2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26.2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26.2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26.2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26.2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26.2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26.2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26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26.2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26.2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26.2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26.2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26.2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26.2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26.2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26.2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26.2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26.2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26.2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26.2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26.2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26.2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26.2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26.2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26.2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26.2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26.2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26.2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26.2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26.2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26.2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26.2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26.2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26.2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26.2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26.2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26.2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26.2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26.2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26.2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26.2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26.2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26.2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26.2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26.2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26.2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26.2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26.2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26.2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26.2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26.2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26.2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26.2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26.2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26.2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26.2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26.2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26.2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26.2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26.2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26.2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26.2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26.2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26.2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26.2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26.2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26.2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26.2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26.2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26.2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26.2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26.2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26.2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26.2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26.2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26.2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26.2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26.2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26.2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26.2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26.2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26.2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26.2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26.2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26.2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26.2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26.2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26.2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26.2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26.2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26.2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26.2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26.2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26.2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26.2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26.2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26.2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26.2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26.2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26.2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26.2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26.2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26.2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26.2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26.2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26.2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26.2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26.2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26.2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26.2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26.2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26.2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26.2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26.2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26.2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26.2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26.2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26.2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26.2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26.2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26.2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26.2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26.2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26.2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26.2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26.2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26.2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26.2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26.2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26.2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26.2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26.2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26.2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26.2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26.2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26.2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26.2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26.2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26.2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26.2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26.2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26.2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26.2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26.2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26.2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26.2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26.2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26.2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26.2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26.2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26.2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26.2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26.2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26.2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26.2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26.2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26.2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26.2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26.2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26.2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26.2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26.2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26.2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26.2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26.2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26.2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26.2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26.2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26.2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26.2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26.2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26.2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26.2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26.2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26.2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26.2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26.2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26.2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26.2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26.2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26.2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26.2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26.2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26.2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26.2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26.2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26.2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26.2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26.2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26.2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26.2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26.2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26.2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26.2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26.2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26.2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26.2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26.2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26.2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26.2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26.2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26.2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26.2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26.2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26.2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26.2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26.2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26.2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26.2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26.2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26.2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26.2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26.2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26.2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26.2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26.2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26.2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26.2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26.2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26.2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26.2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26.2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26.2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26.2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26.2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26.2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26.2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26.2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26.2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26.2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26.2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26.2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26.2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26.2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26.2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26.2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26.2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26.2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26.2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26.2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26.2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26.2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26.2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26.2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26.2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26.2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26.2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26.2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26.2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26.2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26.2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26.2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26.2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26.2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26.2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26.2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26.2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26.2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26.2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26.2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26.2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26.2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26.2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26.2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26.2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26.2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26.2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26.2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26.2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26.2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26.2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26.2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26.2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26.2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26.2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26.2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26.2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26.2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26.2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26.2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26.2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26.2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26.2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26.2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26.2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26.2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26.2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26.2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26.2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26.2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26.2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26.2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26.2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26.2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26.2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</sheetData>
  <mergeCells count="8">
    <mergeCell ref="Q1:S1"/>
    <mergeCell ref="T1:V1"/>
    <mergeCell ref="W1:Y1"/>
    <mergeCell ref="B1:D1"/>
    <mergeCell ref="E1:G1"/>
    <mergeCell ref="H1:J1"/>
    <mergeCell ref="K1:M1"/>
    <mergeCell ref="N1:P1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00"/>
  <sheetViews>
    <sheetView workbookViewId="0"/>
  </sheetViews>
  <sheetFormatPr defaultColWidth="12.625" defaultRowHeight="15" customHeight="1" x14ac:dyDescent="0.2"/>
  <cols>
    <col min="1" max="1" width="6.375" customWidth="1"/>
    <col min="2" max="2" width="5.125" customWidth="1"/>
    <col min="3" max="3" width="7.375" customWidth="1"/>
    <col min="4" max="4" width="5.75" customWidth="1"/>
    <col min="5" max="5" width="5.125" customWidth="1"/>
    <col min="6" max="6" width="7.375" customWidth="1"/>
    <col min="7" max="7" width="5.75" customWidth="1"/>
    <col min="8" max="8" width="5.125" customWidth="1"/>
    <col min="9" max="9" width="7.375" customWidth="1"/>
    <col min="10" max="10" width="5.75" customWidth="1"/>
    <col min="11" max="11" width="5.125" customWidth="1"/>
    <col min="12" max="12" width="7.375" customWidth="1"/>
    <col min="13" max="13" width="5.75" customWidth="1"/>
    <col min="14" max="14" width="5.25" customWidth="1"/>
    <col min="15" max="15" width="7.375" customWidth="1"/>
    <col min="16" max="16" width="5.75" customWidth="1"/>
    <col min="17" max="17" width="5.25" customWidth="1"/>
    <col min="18" max="18" width="7.375" customWidth="1"/>
    <col min="19" max="19" width="5.75" customWidth="1"/>
    <col min="20" max="20" width="5.125" customWidth="1"/>
    <col min="21" max="21" width="7.375" customWidth="1"/>
    <col min="22" max="22" width="5.75" customWidth="1"/>
    <col min="23" max="23" width="5.125" customWidth="1"/>
    <col min="24" max="24" width="8" customWidth="1"/>
    <col min="25" max="25" width="5.75" customWidth="1"/>
    <col min="26" max="43" width="7.625" customWidth="1"/>
  </cols>
  <sheetData>
    <row r="1" spans="1:43" ht="99" customHeight="1" x14ac:dyDescent="0.4">
      <c r="A1" s="3"/>
      <c r="B1" s="40" t="s">
        <v>6</v>
      </c>
      <c r="C1" s="41"/>
      <c r="D1" s="42"/>
      <c r="E1" s="43" t="s">
        <v>7</v>
      </c>
      <c r="F1" s="41"/>
      <c r="G1" s="42"/>
      <c r="H1" s="44" t="s">
        <v>8</v>
      </c>
      <c r="I1" s="41"/>
      <c r="J1" s="42"/>
      <c r="K1" s="45" t="s">
        <v>9</v>
      </c>
      <c r="L1" s="41"/>
      <c r="M1" s="42"/>
      <c r="N1" s="46" t="s">
        <v>10</v>
      </c>
      <c r="O1" s="41"/>
      <c r="P1" s="42"/>
      <c r="Q1" s="47" t="s">
        <v>11</v>
      </c>
      <c r="R1" s="41"/>
      <c r="S1" s="42"/>
      <c r="T1" s="48" t="s">
        <v>14</v>
      </c>
      <c r="U1" s="41"/>
      <c r="V1" s="42"/>
      <c r="W1" s="49" t="s">
        <v>15</v>
      </c>
      <c r="X1" s="41"/>
      <c r="Y1" s="4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21.75" customHeight="1" x14ac:dyDescent="0.4">
      <c r="A2" s="3" t="s">
        <v>16</v>
      </c>
      <c r="B2" s="4" t="s">
        <v>2</v>
      </c>
      <c r="C2" s="5" t="s">
        <v>17</v>
      </c>
      <c r="D2" s="5" t="s">
        <v>18</v>
      </c>
      <c r="E2" s="6" t="s">
        <v>2</v>
      </c>
      <c r="F2" s="7" t="s">
        <v>17</v>
      </c>
      <c r="G2" s="7" t="s">
        <v>18</v>
      </c>
      <c r="H2" s="8" t="s">
        <v>2</v>
      </c>
      <c r="I2" s="9" t="s">
        <v>17</v>
      </c>
      <c r="J2" s="9" t="s">
        <v>18</v>
      </c>
      <c r="K2" s="10" t="s">
        <v>2</v>
      </c>
      <c r="L2" s="11" t="s">
        <v>17</v>
      </c>
      <c r="M2" s="11" t="s">
        <v>18</v>
      </c>
      <c r="N2" s="12" t="s">
        <v>2</v>
      </c>
      <c r="O2" s="12" t="s">
        <v>17</v>
      </c>
      <c r="P2" s="13" t="s">
        <v>18</v>
      </c>
      <c r="Q2" s="14" t="s">
        <v>2</v>
      </c>
      <c r="R2" s="14" t="s">
        <v>17</v>
      </c>
      <c r="S2" s="15" t="s">
        <v>18</v>
      </c>
      <c r="T2" s="16" t="s">
        <v>2</v>
      </c>
      <c r="U2" s="16" t="s">
        <v>17</v>
      </c>
      <c r="V2" s="17" t="s">
        <v>18</v>
      </c>
      <c r="W2" s="18" t="s">
        <v>2</v>
      </c>
      <c r="X2" s="18" t="s">
        <v>17</v>
      </c>
      <c r="Y2" s="19" t="s">
        <v>18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1.75" customHeight="1" x14ac:dyDescent="0.4">
      <c r="A3" s="3">
        <v>1</v>
      </c>
      <c r="B3" s="4">
        <v>15</v>
      </c>
      <c r="C3" s="20">
        <f t="shared" ref="C3:C37" si="0">(B3-10)*0.836</f>
        <v>4.18</v>
      </c>
      <c r="D3" s="4">
        <f t="shared" ref="D3:D37" si="1">(B3-10)/100*450</f>
        <v>22.5</v>
      </c>
      <c r="E3" s="6">
        <v>13</v>
      </c>
      <c r="F3" s="21">
        <f t="shared" ref="F3:F34" si="2">(E3-10)*0.745</f>
        <v>2.2349999999999999</v>
      </c>
      <c r="G3" s="6">
        <f t="shared" ref="G3:G34" si="3">(E3-10)/100*560</f>
        <v>16.8</v>
      </c>
      <c r="H3" s="8">
        <v>11</v>
      </c>
      <c r="I3" s="22">
        <f t="shared" ref="I3:I39" si="4">(H3-10)*0.92</f>
        <v>0.92</v>
      </c>
      <c r="J3" s="8">
        <f t="shared" ref="J3:J39" si="5">(H3-10)/100*505</f>
        <v>5.05</v>
      </c>
      <c r="K3" s="10">
        <v>12</v>
      </c>
      <c r="L3" s="23">
        <f t="shared" ref="L3:L39" si="6">(K3-10)*0.835</f>
        <v>1.67</v>
      </c>
      <c r="M3" s="10">
        <f t="shared" ref="M3:M39" si="7">(K3-10)/100*370</f>
        <v>7.4</v>
      </c>
      <c r="N3" s="12">
        <v>11</v>
      </c>
      <c r="O3" s="24">
        <f t="shared" ref="O3:O39" si="8">(N3-10)*0.8</f>
        <v>0.8</v>
      </c>
      <c r="P3" s="25">
        <f t="shared" ref="P3:P39" si="9">(N3-10)/100*415</f>
        <v>4.1500000000000004</v>
      </c>
      <c r="Q3" s="14">
        <v>12</v>
      </c>
      <c r="R3" s="26">
        <f t="shared" ref="R3:R39" si="10">(Q3-10)*0.82</f>
        <v>1.64</v>
      </c>
      <c r="S3" s="27">
        <f t="shared" ref="S3:S39" si="11">(Q3-10)/100*417</f>
        <v>8.34</v>
      </c>
      <c r="T3" s="16">
        <v>12</v>
      </c>
      <c r="U3" s="28">
        <f t="shared" ref="U3:U39" si="12">(T3-10)*0.65</f>
        <v>1.3</v>
      </c>
      <c r="V3" s="29">
        <f t="shared" ref="V3:V39" si="13">(T3-10)/100*452</f>
        <v>9.0400000000000009</v>
      </c>
      <c r="W3" s="18">
        <v>13</v>
      </c>
      <c r="X3" s="30">
        <f t="shared" ref="X3:X29" si="14">(W3-10)*0.28</f>
        <v>0.84000000000000008</v>
      </c>
      <c r="Y3" s="31">
        <f t="shared" ref="Y3:Y29" si="15">(W3-10)/100*233</f>
        <v>6.9899999999999993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.75" customHeight="1" x14ac:dyDescent="0.4">
      <c r="A4" s="3">
        <v>2</v>
      </c>
      <c r="B4" s="4">
        <v>19</v>
      </c>
      <c r="C4" s="20">
        <f t="shared" si="0"/>
        <v>7.524</v>
      </c>
      <c r="D4" s="4">
        <f t="shared" si="1"/>
        <v>40.5</v>
      </c>
      <c r="E4" s="6">
        <v>20</v>
      </c>
      <c r="F4" s="21">
        <f t="shared" si="2"/>
        <v>7.45</v>
      </c>
      <c r="G4" s="6">
        <f t="shared" si="3"/>
        <v>56</v>
      </c>
      <c r="H4" s="8">
        <v>13</v>
      </c>
      <c r="I4" s="22">
        <f t="shared" si="4"/>
        <v>2.7600000000000002</v>
      </c>
      <c r="J4" s="8">
        <f t="shared" si="5"/>
        <v>15.149999999999999</v>
      </c>
      <c r="K4" s="10">
        <v>15</v>
      </c>
      <c r="L4" s="23">
        <f t="shared" si="6"/>
        <v>4.1749999999999998</v>
      </c>
      <c r="M4" s="10">
        <f t="shared" si="7"/>
        <v>18.5</v>
      </c>
      <c r="N4" s="12">
        <v>13</v>
      </c>
      <c r="O4" s="24">
        <f t="shared" si="8"/>
        <v>2.4000000000000004</v>
      </c>
      <c r="P4" s="25">
        <f t="shared" si="9"/>
        <v>12.45</v>
      </c>
      <c r="Q4" s="14">
        <v>14</v>
      </c>
      <c r="R4" s="26">
        <f t="shared" si="10"/>
        <v>3.28</v>
      </c>
      <c r="S4" s="27">
        <f t="shared" si="11"/>
        <v>16.68</v>
      </c>
      <c r="T4" s="16">
        <v>13</v>
      </c>
      <c r="U4" s="28">
        <f t="shared" si="12"/>
        <v>1.9500000000000002</v>
      </c>
      <c r="V4" s="29">
        <f t="shared" si="13"/>
        <v>13.559999999999999</v>
      </c>
      <c r="W4" s="18">
        <v>16</v>
      </c>
      <c r="X4" s="30">
        <f t="shared" si="14"/>
        <v>1.6800000000000002</v>
      </c>
      <c r="Y4" s="31">
        <f t="shared" si="15"/>
        <v>13.979999999999999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21.75" customHeight="1" x14ac:dyDescent="0.4">
      <c r="A5" s="3">
        <v>3</v>
      </c>
      <c r="B5" s="4">
        <v>24</v>
      </c>
      <c r="C5" s="20">
        <f t="shared" si="0"/>
        <v>11.703999999999999</v>
      </c>
      <c r="D5" s="4">
        <f t="shared" si="1"/>
        <v>63.000000000000007</v>
      </c>
      <c r="E5" s="6">
        <v>26</v>
      </c>
      <c r="F5" s="21">
        <f t="shared" si="2"/>
        <v>11.92</v>
      </c>
      <c r="G5" s="6">
        <f t="shared" si="3"/>
        <v>89.600000000000009</v>
      </c>
      <c r="H5" s="8">
        <v>15</v>
      </c>
      <c r="I5" s="22">
        <f t="shared" si="4"/>
        <v>4.6000000000000005</v>
      </c>
      <c r="J5" s="8">
        <f t="shared" si="5"/>
        <v>25.25</v>
      </c>
      <c r="K5" s="10">
        <v>18</v>
      </c>
      <c r="L5" s="23">
        <f t="shared" si="6"/>
        <v>6.68</v>
      </c>
      <c r="M5" s="10">
        <f t="shared" si="7"/>
        <v>29.6</v>
      </c>
      <c r="N5" s="12">
        <v>15</v>
      </c>
      <c r="O5" s="24">
        <f t="shared" si="8"/>
        <v>4</v>
      </c>
      <c r="P5" s="25">
        <f t="shared" si="9"/>
        <v>20.75</v>
      </c>
      <c r="Q5" s="14">
        <v>16</v>
      </c>
      <c r="R5" s="26">
        <f t="shared" si="10"/>
        <v>4.92</v>
      </c>
      <c r="S5" s="27">
        <f t="shared" si="11"/>
        <v>25.02</v>
      </c>
      <c r="T5" s="16">
        <v>15</v>
      </c>
      <c r="U5" s="28">
        <f t="shared" si="12"/>
        <v>3.25</v>
      </c>
      <c r="V5" s="29">
        <f t="shared" si="13"/>
        <v>22.6</v>
      </c>
      <c r="W5" s="18">
        <v>18</v>
      </c>
      <c r="X5" s="30">
        <f t="shared" si="14"/>
        <v>2.2400000000000002</v>
      </c>
      <c r="Y5" s="31">
        <f t="shared" si="15"/>
        <v>18.64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21.75" customHeight="1" x14ac:dyDescent="0.4">
      <c r="A6" s="3">
        <v>4</v>
      </c>
      <c r="B6" s="4">
        <v>29</v>
      </c>
      <c r="C6" s="20">
        <f t="shared" si="0"/>
        <v>15.883999999999999</v>
      </c>
      <c r="D6" s="4">
        <f t="shared" si="1"/>
        <v>85.5</v>
      </c>
      <c r="E6" s="6">
        <v>31</v>
      </c>
      <c r="F6" s="21">
        <f t="shared" si="2"/>
        <v>15.645</v>
      </c>
      <c r="G6" s="6">
        <f t="shared" si="3"/>
        <v>117.6</v>
      </c>
      <c r="H6" s="8">
        <v>17</v>
      </c>
      <c r="I6" s="22">
        <f t="shared" si="4"/>
        <v>6.44</v>
      </c>
      <c r="J6" s="8">
        <f t="shared" si="5"/>
        <v>35.35</v>
      </c>
      <c r="K6" s="10">
        <v>21</v>
      </c>
      <c r="L6" s="23">
        <f t="shared" si="6"/>
        <v>9.1849999999999987</v>
      </c>
      <c r="M6" s="10">
        <f t="shared" si="7"/>
        <v>40.700000000000003</v>
      </c>
      <c r="N6" s="12">
        <v>17</v>
      </c>
      <c r="O6" s="24">
        <f t="shared" si="8"/>
        <v>5.6000000000000005</v>
      </c>
      <c r="P6" s="25">
        <f t="shared" si="9"/>
        <v>29.050000000000004</v>
      </c>
      <c r="Q6" s="14">
        <v>17</v>
      </c>
      <c r="R6" s="26">
        <f t="shared" si="10"/>
        <v>5.7399999999999993</v>
      </c>
      <c r="S6" s="27">
        <f t="shared" si="11"/>
        <v>29.19</v>
      </c>
      <c r="T6" s="16">
        <v>17</v>
      </c>
      <c r="U6" s="28">
        <f t="shared" si="12"/>
        <v>4.55</v>
      </c>
      <c r="V6" s="29">
        <f t="shared" si="13"/>
        <v>31.640000000000004</v>
      </c>
      <c r="W6" s="18">
        <v>21</v>
      </c>
      <c r="X6" s="30">
        <f t="shared" si="14"/>
        <v>3.08</v>
      </c>
      <c r="Y6" s="31">
        <f t="shared" si="15"/>
        <v>25.63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21.75" customHeight="1" x14ac:dyDescent="0.4">
      <c r="A7" s="3">
        <v>5</v>
      </c>
      <c r="B7" s="4">
        <v>33</v>
      </c>
      <c r="C7" s="20">
        <f t="shared" si="0"/>
        <v>19.227999999999998</v>
      </c>
      <c r="D7" s="4">
        <f t="shared" si="1"/>
        <v>103.5</v>
      </c>
      <c r="E7" s="6">
        <v>35</v>
      </c>
      <c r="F7" s="21">
        <f t="shared" si="2"/>
        <v>18.625</v>
      </c>
      <c r="G7" s="6">
        <f t="shared" si="3"/>
        <v>140</v>
      </c>
      <c r="H7" s="8">
        <v>19</v>
      </c>
      <c r="I7" s="22">
        <f t="shared" si="4"/>
        <v>8.2800000000000011</v>
      </c>
      <c r="J7" s="8">
        <f t="shared" si="5"/>
        <v>45.449999999999996</v>
      </c>
      <c r="K7" s="10">
        <v>23</v>
      </c>
      <c r="L7" s="23">
        <f t="shared" si="6"/>
        <v>10.855</v>
      </c>
      <c r="M7" s="10">
        <f t="shared" si="7"/>
        <v>48.1</v>
      </c>
      <c r="N7" s="12">
        <v>19</v>
      </c>
      <c r="O7" s="24">
        <f t="shared" si="8"/>
        <v>7.2</v>
      </c>
      <c r="P7" s="25">
        <f t="shared" si="9"/>
        <v>37.35</v>
      </c>
      <c r="Q7" s="14">
        <v>19</v>
      </c>
      <c r="R7" s="26">
        <f t="shared" si="10"/>
        <v>7.38</v>
      </c>
      <c r="S7" s="27">
        <f t="shared" si="11"/>
        <v>37.53</v>
      </c>
      <c r="T7" s="16">
        <v>19</v>
      </c>
      <c r="U7" s="28">
        <f t="shared" si="12"/>
        <v>5.8500000000000005</v>
      </c>
      <c r="V7" s="29">
        <f t="shared" si="13"/>
        <v>40.68</v>
      </c>
      <c r="W7" s="18">
        <v>25</v>
      </c>
      <c r="X7" s="30">
        <f t="shared" si="14"/>
        <v>4.2</v>
      </c>
      <c r="Y7" s="31">
        <f t="shared" si="15"/>
        <v>34.949999999999996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1.75" customHeight="1" x14ac:dyDescent="0.4">
      <c r="A8" s="3">
        <v>6</v>
      </c>
      <c r="B8" s="4">
        <v>37</v>
      </c>
      <c r="C8" s="20">
        <f t="shared" si="0"/>
        <v>22.571999999999999</v>
      </c>
      <c r="D8" s="4">
        <f t="shared" si="1"/>
        <v>121.50000000000001</v>
      </c>
      <c r="E8" s="6">
        <v>40</v>
      </c>
      <c r="F8" s="21">
        <f t="shared" si="2"/>
        <v>22.35</v>
      </c>
      <c r="G8" s="6">
        <f t="shared" si="3"/>
        <v>168</v>
      </c>
      <c r="H8" s="8">
        <v>21</v>
      </c>
      <c r="I8" s="22">
        <f t="shared" si="4"/>
        <v>10.120000000000001</v>
      </c>
      <c r="J8" s="8">
        <f t="shared" si="5"/>
        <v>55.55</v>
      </c>
      <c r="K8" s="10">
        <v>26</v>
      </c>
      <c r="L8" s="23">
        <f t="shared" si="6"/>
        <v>13.36</v>
      </c>
      <c r="M8" s="10">
        <f t="shared" si="7"/>
        <v>59.2</v>
      </c>
      <c r="N8" s="12">
        <v>21</v>
      </c>
      <c r="O8" s="24">
        <f t="shared" si="8"/>
        <v>8.8000000000000007</v>
      </c>
      <c r="P8" s="25">
        <f t="shared" si="9"/>
        <v>45.65</v>
      </c>
      <c r="Q8" s="14">
        <v>21</v>
      </c>
      <c r="R8" s="26">
        <f t="shared" si="10"/>
        <v>9.02</v>
      </c>
      <c r="S8" s="27">
        <f t="shared" si="11"/>
        <v>45.87</v>
      </c>
      <c r="T8" s="16">
        <v>20</v>
      </c>
      <c r="U8" s="28">
        <f t="shared" si="12"/>
        <v>6.5</v>
      </c>
      <c r="V8" s="29">
        <f t="shared" si="13"/>
        <v>45.2</v>
      </c>
      <c r="W8" s="18">
        <v>28</v>
      </c>
      <c r="X8" s="30">
        <f t="shared" si="14"/>
        <v>5.0400000000000009</v>
      </c>
      <c r="Y8" s="31">
        <f t="shared" si="15"/>
        <v>41.94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21.75" customHeight="1" x14ac:dyDescent="0.4">
      <c r="A9" s="3">
        <v>7</v>
      </c>
      <c r="B9" s="4">
        <v>40</v>
      </c>
      <c r="C9" s="20">
        <f t="shared" si="0"/>
        <v>25.08</v>
      </c>
      <c r="D9" s="4">
        <f t="shared" si="1"/>
        <v>135</v>
      </c>
      <c r="E9" s="6">
        <v>44</v>
      </c>
      <c r="F9" s="21">
        <f t="shared" si="2"/>
        <v>25.33</v>
      </c>
      <c r="G9" s="6">
        <f t="shared" si="3"/>
        <v>190.4</v>
      </c>
      <c r="H9" s="8">
        <v>23</v>
      </c>
      <c r="I9" s="22">
        <f t="shared" si="4"/>
        <v>11.96</v>
      </c>
      <c r="J9" s="8">
        <f t="shared" si="5"/>
        <v>65.650000000000006</v>
      </c>
      <c r="K9" s="10">
        <v>29</v>
      </c>
      <c r="L9" s="23">
        <f t="shared" si="6"/>
        <v>15.864999999999998</v>
      </c>
      <c r="M9" s="10">
        <f t="shared" si="7"/>
        <v>70.3</v>
      </c>
      <c r="N9" s="12">
        <v>23</v>
      </c>
      <c r="O9" s="24">
        <f t="shared" si="8"/>
        <v>10.4</v>
      </c>
      <c r="P9" s="25">
        <f t="shared" si="9"/>
        <v>53.95</v>
      </c>
      <c r="Q9" s="14">
        <v>22</v>
      </c>
      <c r="R9" s="26">
        <f t="shared" si="10"/>
        <v>9.84</v>
      </c>
      <c r="S9" s="27">
        <f t="shared" si="11"/>
        <v>50.04</v>
      </c>
      <c r="T9" s="16">
        <v>22</v>
      </c>
      <c r="U9" s="28">
        <f t="shared" si="12"/>
        <v>7.8000000000000007</v>
      </c>
      <c r="V9" s="29">
        <f t="shared" si="13"/>
        <v>54.239999999999995</v>
      </c>
      <c r="W9" s="18">
        <v>32</v>
      </c>
      <c r="X9" s="30">
        <f t="shared" si="14"/>
        <v>6.16</v>
      </c>
      <c r="Y9" s="31">
        <f t="shared" si="15"/>
        <v>51.26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21.75" customHeight="1" x14ac:dyDescent="0.4">
      <c r="A10" s="3">
        <v>8</v>
      </c>
      <c r="B10" s="4">
        <v>43</v>
      </c>
      <c r="C10" s="20">
        <f t="shared" si="0"/>
        <v>27.587999999999997</v>
      </c>
      <c r="D10" s="4">
        <f t="shared" si="1"/>
        <v>148.5</v>
      </c>
      <c r="E10" s="6">
        <v>47</v>
      </c>
      <c r="F10" s="21">
        <f t="shared" si="2"/>
        <v>27.565000000000001</v>
      </c>
      <c r="G10" s="6">
        <f t="shared" si="3"/>
        <v>207.2</v>
      </c>
      <c r="H10" s="8">
        <v>25</v>
      </c>
      <c r="I10" s="22">
        <f t="shared" si="4"/>
        <v>13.8</v>
      </c>
      <c r="J10" s="8">
        <f t="shared" si="5"/>
        <v>75.75</v>
      </c>
      <c r="K10" s="10">
        <v>32</v>
      </c>
      <c r="L10" s="23">
        <f t="shared" si="6"/>
        <v>18.369999999999997</v>
      </c>
      <c r="M10" s="10">
        <f t="shared" si="7"/>
        <v>81.400000000000006</v>
      </c>
      <c r="N10" s="12">
        <v>25</v>
      </c>
      <c r="O10" s="24">
        <f t="shared" si="8"/>
        <v>12</v>
      </c>
      <c r="P10" s="25">
        <f t="shared" si="9"/>
        <v>62.25</v>
      </c>
      <c r="Q10" s="14">
        <v>24</v>
      </c>
      <c r="R10" s="26">
        <f t="shared" si="10"/>
        <v>11.479999999999999</v>
      </c>
      <c r="S10" s="27">
        <f t="shared" si="11"/>
        <v>58.38</v>
      </c>
      <c r="T10" s="16">
        <v>24</v>
      </c>
      <c r="U10" s="28">
        <f t="shared" si="12"/>
        <v>9.1</v>
      </c>
      <c r="V10" s="29">
        <f t="shared" si="13"/>
        <v>63.280000000000008</v>
      </c>
      <c r="W10" s="18">
        <v>35</v>
      </c>
      <c r="X10" s="30">
        <f t="shared" si="14"/>
        <v>7.0000000000000009</v>
      </c>
      <c r="Y10" s="31">
        <f t="shared" si="15"/>
        <v>58.25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21.75" customHeight="1" x14ac:dyDescent="0.4">
      <c r="A11" s="3">
        <v>9</v>
      </c>
      <c r="B11" s="4">
        <v>46</v>
      </c>
      <c r="C11" s="20">
        <f t="shared" si="0"/>
        <v>30.096</v>
      </c>
      <c r="D11" s="4">
        <f t="shared" si="1"/>
        <v>162</v>
      </c>
      <c r="E11" s="6">
        <v>50</v>
      </c>
      <c r="F11" s="21">
        <f t="shared" si="2"/>
        <v>29.8</v>
      </c>
      <c r="G11" s="6">
        <f t="shared" si="3"/>
        <v>224</v>
      </c>
      <c r="H11" s="8">
        <v>28</v>
      </c>
      <c r="I11" s="22">
        <f t="shared" si="4"/>
        <v>16.560000000000002</v>
      </c>
      <c r="J11" s="8">
        <f t="shared" si="5"/>
        <v>90.899999999999991</v>
      </c>
      <c r="K11" s="10">
        <v>34</v>
      </c>
      <c r="L11" s="23">
        <f t="shared" si="6"/>
        <v>20.04</v>
      </c>
      <c r="M11" s="10">
        <f t="shared" si="7"/>
        <v>88.8</v>
      </c>
      <c r="N11" s="12">
        <v>27</v>
      </c>
      <c r="O11" s="24">
        <f t="shared" si="8"/>
        <v>13.600000000000001</v>
      </c>
      <c r="P11" s="25">
        <f t="shared" si="9"/>
        <v>70.550000000000011</v>
      </c>
      <c r="Q11" s="14">
        <v>26</v>
      </c>
      <c r="R11" s="26">
        <f t="shared" si="10"/>
        <v>13.12</v>
      </c>
      <c r="S11" s="27">
        <f t="shared" si="11"/>
        <v>66.72</v>
      </c>
      <c r="T11" s="16">
        <v>26</v>
      </c>
      <c r="U11" s="28">
        <f t="shared" si="12"/>
        <v>10.4</v>
      </c>
      <c r="V11" s="29">
        <f t="shared" si="13"/>
        <v>72.320000000000007</v>
      </c>
      <c r="W11" s="18">
        <v>39</v>
      </c>
      <c r="X11" s="30">
        <f t="shared" si="14"/>
        <v>8.120000000000001</v>
      </c>
      <c r="Y11" s="31">
        <f t="shared" si="15"/>
        <v>67.569999999999993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21.75" customHeight="1" x14ac:dyDescent="0.4">
      <c r="A12" s="3">
        <v>10</v>
      </c>
      <c r="B12" s="4">
        <v>49</v>
      </c>
      <c r="C12" s="20">
        <f t="shared" si="0"/>
        <v>32.603999999999999</v>
      </c>
      <c r="D12" s="4">
        <f t="shared" si="1"/>
        <v>175.5</v>
      </c>
      <c r="E12" s="6">
        <v>54</v>
      </c>
      <c r="F12" s="21">
        <f t="shared" si="2"/>
        <v>32.78</v>
      </c>
      <c r="G12" s="6">
        <f t="shared" si="3"/>
        <v>246.4</v>
      </c>
      <c r="H12" s="8">
        <v>30</v>
      </c>
      <c r="I12" s="22">
        <f t="shared" si="4"/>
        <v>18.400000000000002</v>
      </c>
      <c r="J12" s="8">
        <f t="shared" si="5"/>
        <v>101</v>
      </c>
      <c r="K12" s="10">
        <v>37</v>
      </c>
      <c r="L12" s="23">
        <f t="shared" si="6"/>
        <v>22.544999999999998</v>
      </c>
      <c r="M12" s="10">
        <f t="shared" si="7"/>
        <v>99.9</v>
      </c>
      <c r="N12" s="12">
        <v>29</v>
      </c>
      <c r="O12" s="24">
        <f t="shared" si="8"/>
        <v>15.200000000000001</v>
      </c>
      <c r="P12" s="25">
        <f t="shared" si="9"/>
        <v>78.849999999999994</v>
      </c>
      <c r="Q12" s="14">
        <v>27</v>
      </c>
      <c r="R12" s="26">
        <f t="shared" si="10"/>
        <v>13.94</v>
      </c>
      <c r="S12" s="27">
        <f t="shared" si="11"/>
        <v>70.89</v>
      </c>
      <c r="T12" s="16">
        <v>27</v>
      </c>
      <c r="U12" s="28">
        <f t="shared" si="12"/>
        <v>11.05</v>
      </c>
      <c r="V12" s="29">
        <f t="shared" si="13"/>
        <v>76.84</v>
      </c>
      <c r="W12" s="18">
        <v>42</v>
      </c>
      <c r="X12" s="30">
        <f t="shared" si="14"/>
        <v>8.9600000000000009</v>
      </c>
      <c r="Y12" s="31">
        <f t="shared" si="15"/>
        <v>74.56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21.75" customHeight="1" x14ac:dyDescent="0.4">
      <c r="A13" s="3">
        <v>11</v>
      </c>
      <c r="B13" s="4">
        <v>51</v>
      </c>
      <c r="C13" s="20">
        <f t="shared" si="0"/>
        <v>34.275999999999996</v>
      </c>
      <c r="D13" s="4">
        <f t="shared" si="1"/>
        <v>184.5</v>
      </c>
      <c r="E13" s="6">
        <v>57</v>
      </c>
      <c r="F13" s="21">
        <f t="shared" si="2"/>
        <v>35.015000000000001</v>
      </c>
      <c r="G13" s="6">
        <f t="shared" si="3"/>
        <v>263.2</v>
      </c>
      <c r="H13" s="8">
        <v>32</v>
      </c>
      <c r="I13" s="22">
        <f t="shared" si="4"/>
        <v>20.240000000000002</v>
      </c>
      <c r="J13" s="8">
        <f t="shared" si="5"/>
        <v>111.1</v>
      </c>
      <c r="K13" s="10">
        <v>40</v>
      </c>
      <c r="L13" s="23">
        <f t="shared" si="6"/>
        <v>25.049999999999997</v>
      </c>
      <c r="M13" s="10">
        <f t="shared" si="7"/>
        <v>111</v>
      </c>
      <c r="N13" s="12">
        <v>31</v>
      </c>
      <c r="O13" s="24">
        <f t="shared" si="8"/>
        <v>16.8</v>
      </c>
      <c r="P13" s="25">
        <f t="shared" si="9"/>
        <v>87.149999999999991</v>
      </c>
      <c r="Q13" s="14">
        <v>29</v>
      </c>
      <c r="R13" s="26">
        <f t="shared" si="10"/>
        <v>15.579999999999998</v>
      </c>
      <c r="S13" s="27">
        <f t="shared" si="11"/>
        <v>79.23</v>
      </c>
      <c r="T13" s="16">
        <v>29</v>
      </c>
      <c r="U13" s="28">
        <f t="shared" si="12"/>
        <v>12.35</v>
      </c>
      <c r="V13" s="29">
        <f t="shared" si="13"/>
        <v>85.88</v>
      </c>
      <c r="W13" s="18">
        <v>46</v>
      </c>
      <c r="X13" s="30">
        <f t="shared" si="14"/>
        <v>10.080000000000002</v>
      </c>
      <c r="Y13" s="31">
        <f t="shared" si="15"/>
        <v>83.88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21.75" customHeight="1" x14ac:dyDescent="0.4">
      <c r="A14" s="3">
        <v>12</v>
      </c>
      <c r="B14" s="4">
        <v>54</v>
      </c>
      <c r="C14" s="20">
        <f t="shared" si="0"/>
        <v>36.783999999999999</v>
      </c>
      <c r="D14" s="4">
        <f t="shared" si="1"/>
        <v>198</v>
      </c>
      <c r="E14" s="6">
        <v>59</v>
      </c>
      <c r="F14" s="21">
        <f t="shared" si="2"/>
        <v>36.505000000000003</v>
      </c>
      <c r="G14" s="6">
        <f t="shared" si="3"/>
        <v>274.39999999999998</v>
      </c>
      <c r="H14" s="8">
        <v>34</v>
      </c>
      <c r="I14" s="22">
        <f t="shared" si="4"/>
        <v>22.080000000000002</v>
      </c>
      <c r="J14" s="8">
        <f t="shared" si="5"/>
        <v>121.19999999999999</v>
      </c>
      <c r="K14" s="10">
        <v>43</v>
      </c>
      <c r="L14" s="23">
        <f t="shared" si="6"/>
        <v>27.555</v>
      </c>
      <c r="M14" s="10">
        <f t="shared" si="7"/>
        <v>122.10000000000001</v>
      </c>
      <c r="N14" s="12">
        <v>34</v>
      </c>
      <c r="O14" s="24">
        <f t="shared" si="8"/>
        <v>19.200000000000003</v>
      </c>
      <c r="P14" s="25">
        <f t="shared" si="9"/>
        <v>99.6</v>
      </c>
      <c r="Q14" s="14">
        <v>31</v>
      </c>
      <c r="R14" s="26">
        <f t="shared" si="10"/>
        <v>17.22</v>
      </c>
      <c r="S14" s="27">
        <f t="shared" si="11"/>
        <v>87.57</v>
      </c>
      <c r="T14" s="16">
        <v>31</v>
      </c>
      <c r="U14" s="28">
        <f t="shared" si="12"/>
        <v>13.65</v>
      </c>
      <c r="V14" s="29">
        <f t="shared" si="13"/>
        <v>94.92</v>
      </c>
      <c r="W14" s="18">
        <v>50</v>
      </c>
      <c r="X14" s="30">
        <f t="shared" si="14"/>
        <v>11.200000000000001</v>
      </c>
      <c r="Y14" s="31">
        <f t="shared" si="15"/>
        <v>93.2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21.75" customHeight="1" x14ac:dyDescent="0.4">
      <c r="A15" s="3">
        <v>13</v>
      </c>
      <c r="B15" s="4">
        <v>57</v>
      </c>
      <c r="C15" s="20">
        <f t="shared" si="0"/>
        <v>39.292000000000002</v>
      </c>
      <c r="D15" s="4">
        <f t="shared" si="1"/>
        <v>211.5</v>
      </c>
      <c r="E15" s="6">
        <v>62</v>
      </c>
      <c r="F15" s="21">
        <f t="shared" si="2"/>
        <v>38.74</v>
      </c>
      <c r="G15" s="6">
        <f t="shared" si="3"/>
        <v>291.2</v>
      </c>
      <c r="H15" s="8">
        <v>35</v>
      </c>
      <c r="I15" s="22">
        <f t="shared" si="4"/>
        <v>23</v>
      </c>
      <c r="J15" s="8">
        <f t="shared" si="5"/>
        <v>126.25</v>
      </c>
      <c r="K15" s="10">
        <v>45</v>
      </c>
      <c r="L15" s="23">
        <f t="shared" si="6"/>
        <v>29.224999999999998</v>
      </c>
      <c r="M15" s="10">
        <f t="shared" si="7"/>
        <v>129.5</v>
      </c>
      <c r="N15" s="12">
        <v>36</v>
      </c>
      <c r="O15" s="24">
        <f t="shared" si="8"/>
        <v>20.8</v>
      </c>
      <c r="P15" s="25">
        <f t="shared" si="9"/>
        <v>107.9</v>
      </c>
      <c r="Q15" s="14">
        <v>32</v>
      </c>
      <c r="R15" s="26">
        <f t="shared" si="10"/>
        <v>18.04</v>
      </c>
      <c r="S15" s="27">
        <f t="shared" si="11"/>
        <v>91.74</v>
      </c>
      <c r="T15" s="16">
        <v>33</v>
      </c>
      <c r="U15" s="28">
        <f t="shared" si="12"/>
        <v>14.950000000000001</v>
      </c>
      <c r="V15" s="29">
        <f t="shared" si="13"/>
        <v>103.96000000000001</v>
      </c>
      <c r="W15" s="18">
        <v>54</v>
      </c>
      <c r="X15" s="30">
        <f t="shared" si="14"/>
        <v>12.32</v>
      </c>
      <c r="Y15" s="31">
        <f t="shared" si="15"/>
        <v>102.52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21.75" customHeight="1" x14ac:dyDescent="0.4">
      <c r="A16" s="3">
        <v>14</v>
      </c>
      <c r="B16" s="4">
        <v>60</v>
      </c>
      <c r="C16" s="20">
        <f t="shared" si="0"/>
        <v>41.8</v>
      </c>
      <c r="D16" s="4">
        <f t="shared" si="1"/>
        <v>225</v>
      </c>
      <c r="E16" s="6">
        <v>64</v>
      </c>
      <c r="F16" s="21">
        <f t="shared" si="2"/>
        <v>40.229999999999997</v>
      </c>
      <c r="G16" s="6">
        <f t="shared" si="3"/>
        <v>302.40000000000003</v>
      </c>
      <c r="H16" s="8">
        <v>37</v>
      </c>
      <c r="I16" s="22">
        <f t="shared" si="4"/>
        <v>24.84</v>
      </c>
      <c r="J16" s="8">
        <f t="shared" si="5"/>
        <v>136.35000000000002</v>
      </c>
      <c r="K16" s="10">
        <v>48</v>
      </c>
      <c r="L16" s="23">
        <f t="shared" si="6"/>
        <v>31.729999999999997</v>
      </c>
      <c r="M16" s="10">
        <f t="shared" si="7"/>
        <v>140.6</v>
      </c>
      <c r="N16" s="12">
        <v>38</v>
      </c>
      <c r="O16" s="24">
        <f t="shared" si="8"/>
        <v>22.400000000000002</v>
      </c>
      <c r="P16" s="25">
        <f t="shared" si="9"/>
        <v>116.20000000000002</v>
      </c>
      <c r="Q16" s="14">
        <v>34</v>
      </c>
      <c r="R16" s="26">
        <f t="shared" si="10"/>
        <v>19.68</v>
      </c>
      <c r="S16" s="27">
        <f t="shared" si="11"/>
        <v>100.08</v>
      </c>
      <c r="T16" s="16">
        <v>34</v>
      </c>
      <c r="U16" s="28">
        <f t="shared" si="12"/>
        <v>15.600000000000001</v>
      </c>
      <c r="V16" s="29">
        <f t="shared" si="13"/>
        <v>108.47999999999999</v>
      </c>
      <c r="W16" s="18">
        <v>58</v>
      </c>
      <c r="X16" s="30">
        <f t="shared" si="14"/>
        <v>13.440000000000001</v>
      </c>
      <c r="Y16" s="31">
        <f t="shared" si="15"/>
        <v>111.83999999999999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21.75" customHeight="1" x14ac:dyDescent="0.4">
      <c r="A17" s="3">
        <v>15</v>
      </c>
      <c r="B17" s="4">
        <v>63</v>
      </c>
      <c r="C17" s="20">
        <f t="shared" si="0"/>
        <v>44.308</v>
      </c>
      <c r="D17" s="4">
        <f t="shared" si="1"/>
        <v>238.5</v>
      </c>
      <c r="E17" s="6">
        <v>67</v>
      </c>
      <c r="F17" s="21">
        <f t="shared" si="2"/>
        <v>42.464999999999996</v>
      </c>
      <c r="G17" s="6">
        <f t="shared" si="3"/>
        <v>319.2</v>
      </c>
      <c r="H17" s="8">
        <v>39</v>
      </c>
      <c r="I17" s="22">
        <f t="shared" si="4"/>
        <v>26.68</v>
      </c>
      <c r="J17" s="8">
        <f t="shared" si="5"/>
        <v>146.44999999999999</v>
      </c>
      <c r="K17" s="10">
        <v>51</v>
      </c>
      <c r="L17" s="23">
        <f t="shared" si="6"/>
        <v>34.234999999999999</v>
      </c>
      <c r="M17" s="10">
        <f t="shared" si="7"/>
        <v>151.69999999999999</v>
      </c>
      <c r="N17" s="12">
        <v>40</v>
      </c>
      <c r="O17" s="24">
        <f t="shared" si="8"/>
        <v>24</v>
      </c>
      <c r="P17" s="25">
        <f t="shared" si="9"/>
        <v>124.5</v>
      </c>
      <c r="Q17" s="14">
        <v>36</v>
      </c>
      <c r="R17" s="26">
        <f t="shared" si="10"/>
        <v>21.32</v>
      </c>
      <c r="S17" s="27">
        <f t="shared" si="11"/>
        <v>108.42</v>
      </c>
      <c r="T17" s="16">
        <v>36</v>
      </c>
      <c r="U17" s="28">
        <f t="shared" si="12"/>
        <v>16.900000000000002</v>
      </c>
      <c r="V17" s="29">
        <f t="shared" si="13"/>
        <v>117.52000000000001</v>
      </c>
      <c r="W17" s="18">
        <v>62</v>
      </c>
      <c r="X17" s="30">
        <f t="shared" si="14"/>
        <v>14.560000000000002</v>
      </c>
      <c r="Y17" s="31">
        <f t="shared" si="15"/>
        <v>121.16000000000001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21.75" customHeight="1" x14ac:dyDescent="0.4">
      <c r="A18" s="3">
        <v>16</v>
      </c>
      <c r="B18" s="4">
        <v>65</v>
      </c>
      <c r="C18" s="20">
        <f t="shared" si="0"/>
        <v>45.98</v>
      </c>
      <c r="D18" s="4">
        <f t="shared" si="1"/>
        <v>247.50000000000003</v>
      </c>
      <c r="E18" s="6">
        <v>69</v>
      </c>
      <c r="F18" s="21">
        <f t="shared" si="2"/>
        <v>43.954999999999998</v>
      </c>
      <c r="G18" s="6">
        <f t="shared" si="3"/>
        <v>330.4</v>
      </c>
      <c r="H18" s="8">
        <v>41</v>
      </c>
      <c r="I18" s="22">
        <f t="shared" si="4"/>
        <v>28.52</v>
      </c>
      <c r="J18" s="8">
        <f t="shared" si="5"/>
        <v>156.55000000000001</v>
      </c>
      <c r="K18" s="10">
        <v>54</v>
      </c>
      <c r="L18" s="23">
        <f t="shared" si="6"/>
        <v>36.739999999999995</v>
      </c>
      <c r="M18" s="10">
        <f t="shared" si="7"/>
        <v>162.80000000000001</v>
      </c>
      <c r="N18" s="12">
        <v>42</v>
      </c>
      <c r="O18" s="24">
        <f t="shared" si="8"/>
        <v>25.6</v>
      </c>
      <c r="P18" s="25">
        <f t="shared" si="9"/>
        <v>132.80000000000001</v>
      </c>
      <c r="Q18" s="14">
        <v>37</v>
      </c>
      <c r="R18" s="26">
        <f t="shared" si="10"/>
        <v>22.139999999999997</v>
      </c>
      <c r="S18" s="27">
        <f t="shared" si="11"/>
        <v>112.59</v>
      </c>
      <c r="T18" s="16">
        <v>38</v>
      </c>
      <c r="U18" s="28">
        <f t="shared" si="12"/>
        <v>18.2</v>
      </c>
      <c r="V18" s="29">
        <f t="shared" si="13"/>
        <v>126.56000000000002</v>
      </c>
      <c r="W18" s="18">
        <v>66</v>
      </c>
      <c r="X18" s="30">
        <f t="shared" si="14"/>
        <v>15.680000000000001</v>
      </c>
      <c r="Y18" s="31">
        <f t="shared" si="15"/>
        <v>130.48000000000002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21.75" customHeight="1" x14ac:dyDescent="0.4">
      <c r="A19" s="3">
        <v>17</v>
      </c>
      <c r="B19" s="4">
        <v>68</v>
      </c>
      <c r="C19" s="20">
        <f t="shared" si="0"/>
        <v>48.488</v>
      </c>
      <c r="D19" s="4">
        <f t="shared" si="1"/>
        <v>261</v>
      </c>
      <c r="E19" s="6">
        <v>71</v>
      </c>
      <c r="F19" s="21">
        <f t="shared" si="2"/>
        <v>45.445</v>
      </c>
      <c r="G19" s="6">
        <f t="shared" si="3"/>
        <v>341.59999999999997</v>
      </c>
      <c r="H19" s="8">
        <v>43</v>
      </c>
      <c r="I19" s="22">
        <f t="shared" si="4"/>
        <v>30.360000000000003</v>
      </c>
      <c r="J19" s="8">
        <f t="shared" si="5"/>
        <v>166.65</v>
      </c>
      <c r="K19" s="10">
        <v>56</v>
      </c>
      <c r="L19" s="23">
        <f t="shared" si="6"/>
        <v>38.409999999999997</v>
      </c>
      <c r="M19" s="10">
        <f t="shared" si="7"/>
        <v>170.20000000000002</v>
      </c>
      <c r="N19" s="12">
        <v>44</v>
      </c>
      <c r="O19" s="24">
        <f t="shared" si="8"/>
        <v>27.200000000000003</v>
      </c>
      <c r="P19" s="25">
        <f t="shared" si="9"/>
        <v>141.10000000000002</v>
      </c>
      <c r="Q19" s="14">
        <v>39</v>
      </c>
      <c r="R19" s="26">
        <f t="shared" si="10"/>
        <v>23.779999999999998</v>
      </c>
      <c r="S19" s="27">
        <f t="shared" si="11"/>
        <v>120.92999999999999</v>
      </c>
      <c r="T19" s="16">
        <v>40</v>
      </c>
      <c r="U19" s="28">
        <f t="shared" si="12"/>
        <v>19.5</v>
      </c>
      <c r="V19" s="29">
        <f t="shared" si="13"/>
        <v>135.6</v>
      </c>
      <c r="W19" s="18">
        <v>69</v>
      </c>
      <c r="X19" s="30">
        <f t="shared" si="14"/>
        <v>16.520000000000003</v>
      </c>
      <c r="Y19" s="31">
        <f t="shared" si="15"/>
        <v>137.47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21.75" customHeight="1" x14ac:dyDescent="0.4">
      <c r="A20" s="3">
        <v>18</v>
      </c>
      <c r="B20" s="4">
        <v>71</v>
      </c>
      <c r="C20" s="20">
        <f t="shared" si="0"/>
        <v>50.995999999999995</v>
      </c>
      <c r="D20" s="4">
        <f t="shared" si="1"/>
        <v>274.5</v>
      </c>
      <c r="E20" s="6">
        <v>73</v>
      </c>
      <c r="F20" s="21">
        <f t="shared" si="2"/>
        <v>46.935000000000002</v>
      </c>
      <c r="G20" s="6">
        <f t="shared" si="3"/>
        <v>352.8</v>
      </c>
      <c r="H20" s="8">
        <v>45</v>
      </c>
      <c r="I20" s="22">
        <f t="shared" si="4"/>
        <v>32.200000000000003</v>
      </c>
      <c r="J20" s="8">
        <f t="shared" si="5"/>
        <v>176.75</v>
      </c>
      <c r="K20" s="10">
        <v>59</v>
      </c>
      <c r="L20" s="23">
        <f t="shared" si="6"/>
        <v>40.914999999999999</v>
      </c>
      <c r="M20" s="10">
        <f t="shared" si="7"/>
        <v>181.29999999999998</v>
      </c>
      <c r="N20" s="12">
        <v>46</v>
      </c>
      <c r="O20" s="24">
        <f t="shared" si="8"/>
        <v>28.8</v>
      </c>
      <c r="P20" s="25">
        <f t="shared" si="9"/>
        <v>149.4</v>
      </c>
      <c r="Q20" s="14">
        <v>41</v>
      </c>
      <c r="R20" s="26">
        <f t="shared" si="10"/>
        <v>25.419999999999998</v>
      </c>
      <c r="S20" s="27">
        <f t="shared" si="11"/>
        <v>129.27000000000001</v>
      </c>
      <c r="T20" s="16">
        <v>41</v>
      </c>
      <c r="U20" s="28">
        <f t="shared" si="12"/>
        <v>20.150000000000002</v>
      </c>
      <c r="V20" s="29">
        <f t="shared" si="13"/>
        <v>140.12</v>
      </c>
      <c r="W20" s="18">
        <v>73</v>
      </c>
      <c r="X20" s="30">
        <f t="shared" si="14"/>
        <v>17.64</v>
      </c>
      <c r="Y20" s="31">
        <f t="shared" si="15"/>
        <v>146.79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21.75" customHeight="1" x14ac:dyDescent="0.4">
      <c r="A21" s="3">
        <v>19</v>
      </c>
      <c r="B21" s="4">
        <v>74</v>
      </c>
      <c r="C21" s="20">
        <f t="shared" si="0"/>
        <v>53.503999999999998</v>
      </c>
      <c r="D21" s="4">
        <f t="shared" si="1"/>
        <v>288</v>
      </c>
      <c r="E21" s="6">
        <v>75</v>
      </c>
      <c r="F21" s="21">
        <f t="shared" si="2"/>
        <v>48.424999999999997</v>
      </c>
      <c r="G21" s="6">
        <f t="shared" si="3"/>
        <v>364</v>
      </c>
      <c r="H21" s="8">
        <v>47</v>
      </c>
      <c r="I21" s="22">
        <f t="shared" si="4"/>
        <v>34.04</v>
      </c>
      <c r="J21" s="8">
        <f t="shared" si="5"/>
        <v>186.85</v>
      </c>
      <c r="K21" s="10">
        <v>62</v>
      </c>
      <c r="L21" s="23">
        <f t="shared" si="6"/>
        <v>43.42</v>
      </c>
      <c r="M21" s="10">
        <f t="shared" si="7"/>
        <v>192.4</v>
      </c>
      <c r="N21" s="12">
        <v>48</v>
      </c>
      <c r="O21" s="24">
        <f t="shared" si="8"/>
        <v>30.400000000000002</v>
      </c>
      <c r="P21" s="25">
        <f t="shared" si="9"/>
        <v>157.69999999999999</v>
      </c>
      <c r="Q21" s="14">
        <v>43</v>
      </c>
      <c r="R21" s="26">
        <f t="shared" si="10"/>
        <v>27.06</v>
      </c>
      <c r="S21" s="27">
        <f t="shared" si="11"/>
        <v>137.61000000000001</v>
      </c>
      <c r="T21" s="16">
        <v>43</v>
      </c>
      <c r="U21" s="28">
        <f t="shared" si="12"/>
        <v>21.45</v>
      </c>
      <c r="V21" s="29">
        <f t="shared" si="13"/>
        <v>149.16</v>
      </c>
      <c r="W21" s="18">
        <v>77</v>
      </c>
      <c r="X21" s="30">
        <f t="shared" si="14"/>
        <v>18.760000000000002</v>
      </c>
      <c r="Y21" s="31">
        <f t="shared" si="15"/>
        <v>156.11000000000001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21.75" customHeight="1" x14ac:dyDescent="0.4">
      <c r="A22" s="3">
        <v>20</v>
      </c>
      <c r="B22" s="4">
        <v>76</v>
      </c>
      <c r="C22" s="20">
        <f t="shared" si="0"/>
        <v>55.175999999999995</v>
      </c>
      <c r="D22" s="4">
        <f t="shared" si="1"/>
        <v>297</v>
      </c>
      <c r="E22" s="6">
        <v>76</v>
      </c>
      <c r="F22" s="21">
        <f t="shared" si="2"/>
        <v>49.17</v>
      </c>
      <c r="G22" s="6">
        <f t="shared" si="3"/>
        <v>369.6</v>
      </c>
      <c r="H22" s="8">
        <v>49</v>
      </c>
      <c r="I22" s="22">
        <f t="shared" si="4"/>
        <v>35.880000000000003</v>
      </c>
      <c r="J22" s="8">
        <f t="shared" si="5"/>
        <v>196.95000000000002</v>
      </c>
      <c r="K22" s="10">
        <v>65</v>
      </c>
      <c r="L22" s="23">
        <f t="shared" si="6"/>
        <v>45.924999999999997</v>
      </c>
      <c r="M22" s="10">
        <f t="shared" si="7"/>
        <v>203.50000000000003</v>
      </c>
      <c r="N22" s="12">
        <v>50</v>
      </c>
      <c r="O22" s="24">
        <f t="shared" si="8"/>
        <v>32</v>
      </c>
      <c r="P22" s="25">
        <f t="shared" si="9"/>
        <v>166</v>
      </c>
      <c r="Q22" s="14">
        <v>44</v>
      </c>
      <c r="R22" s="26">
        <f t="shared" si="10"/>
        <v>27.88</v>
      </c>
      <c r="S22" s="27">
        <f t="shared" si="11"/>
        <v>141.78</v>
      </c>
      <c r="T22" s="16">
        <v>45</v>
      </c>
      <c r="U22" s="28">
        <f t="shared" si="12"/>
        <v>22.75</v>
      </c>
      <c r="V22" s="29">
        <f t="shared" si="13"/>
        <v>158.19999999999999</v>
      </c>
      <c r="W22" s="18">
        <v>80</v>
      </c>
      <c r="X22" s="30">
        <f t="shared" si="14"/>
        <v>19.600000000000001</v>
      </c>
      <c r="Y22" s="31">
        <f t="shared" si="15"/>
        <v>163.1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21.75" customHeight="1" x14ac:dyDescent="0.4">
      <c r="A23" s="3">
        <v>21</v>
      </c>
      <c r="B23" s="4">
        <v>78</v>
      </c>
      <c r="C23" s="20">
        <f t="shared" si="0"/>
        <v>56.847999999999999</v>
      </c>
      <c r="D23" s="4">
        <f t="shared" si="1"/>
        <v>306</v>
      </c>
      <c r="E23" s="6">
        <v>78</v>
      </c>
      <c r="F23" s="21">
        <f t="shared" si="2"/>
        <v>50.66</v>
      </c>
      <c r="G23" s="6">
        <f t="shared" si="3"/>
        <v>380.8</v>
      </c>
      <c r="H23" s="8">
        <v>51</v>
      </c>
      <c r="I23" s="22">
        <f t="shared" si="4"/>
        <v>37.72</v>
      </c>
      <c r="J23" s="8">
        <f t="shared" si="5"/>
        <v>207.04999999999998</v>
      </c>
      <c r="K23" s="10">
        <v>67</v>
      </c>
      <c r="L23" s="23">
        <f t="shared" si="6"/>
        <v>47.594999999999999</v>
      </c>
      <c r="M23" s="10">
        <f t="shared" si="7"/>
        <v>210.89999999999998</v>
      </c>
      <c r="N23" s="12">
        <v>51</v>
      </c>
      <c r="O23" s="24">
        <f t="shared" si="8"/>
        <v>32.800000000000004</v>
      </c>
      <c r="P23" s="25">
        <f t="shared" si="9"/>
        <v>170.14999999999998</v>
      </c>
      <c r="Q23" s="14">
        <v>46</v>
      </c>
      <c r="R23" s="26">
        <f t="shared" si="10"/>
        <v>29.52</v>
      </c>
      <c r="S23" s="27">
        <f t="shared" si="11"/>
        <v>150.12</v>
      </c>
      <c r="T23" s="16">
        <v>47</v>
      </c>
      <c r="U23" s="28">
        <f t="shared" si="12"/>
        <v>24.05</v>
      </c>
      <c r="V23" s="29">
        <f t="shared" si="13"/>
        <v>167.24</v>
      </c>
      <c r="W23" s="18">
        <v>83</v>
      </c>
      <c r="X23" s="30">
        <f t="shared" si="14"/>
        <v>20.440000000000001</v>
      </c>
      <c r="Y23" s="31">
        <f t="shared" si="15"/>
        <v>170.09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21.75" customHeight="1" x14ac:dyDescent="0.4">
      <c r="A24" s="3">
        <v>22</v>
      </c>
      <c r="B24" s="4">
        <v>80</v>
      </c>
      <c r="C24" s="20">
        <f t="shared" si="0"/>
        <v>58.519999999999996</v>
      </c>
      <c r="D24" s="4">
        <f t="shared" si="1"/>
        <v>315</v>
      </c>
      <c r="E24" s="6">
        <v>79</v>
      </c>
      <c r="F24" s="21">
        <f t="shared" si="2"/>
        <v>51.405000000000001</v>
      </c>
      <c r="G24" s="6">
        <f t="shared" si="3"/>
        <v>386.4</v>
      </c>
      <c r="H24" s="8">
        <v>52</v>
      </c>
      <c r="I24" s="22">
        <f t="shared" si="4"/>
        <v>38.64</v>
      </c>
      <c r="J24" s="8">
        <f t="shared" si="5"/>
        <v>212.1</v>
      </c>
      <c r="K24" s="10">
        <v>70</v>
      </c>
      <c r="L24" s="23">
        <f t="shared" si="6"/>
        <v>50.099999999999994</v>
      </c>
      <c r="M24" s="10">
        <f t="shared" si="7"/>
        <v>222</v>
      </c>
      <c r="N24" s="12">
        <v>53</v>
      </c>
      <c r="O24" s="24">
        <f t="shared" si="8"/>
        <v>34.4</v>
      </c>
      <c r="P24" s="25">
        <f t="shared" si="9"/>
        <v>178.45</v>
      </c>
      <c r="Q24" s="14">
        <v>47</v>
      </c>
      <c r="R24" s="26">
        <f t="shared" si="10"/>
        <v>30.34</v>
      </c>
      <c r="S24" s="27">
        <f t="shared" si="11"/>
        <v>154.29</v>
      </c>
      <c r="T24" s="16">
        <v>49</v>
      </c>
      <c r="U24" s="28">
        <f t="shared" si="12"/>
        <v>25.35</v>
      </c>
      <c r="V24" s="29">
        <f t="shared" si="13"/>
        <v>176.28</v>
      </c>
      <c r="W24" s="18">
        <v>84</v>
      </c>
      <c r="X24" s="30">
        <f t="shared" si="14"/>
        <v>20.720000000000002</v>
      </c>
      <c r="Y24" s="31">
        <f t="shared" si="15"/>
        <v>172.42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21.75" customHeight="1" x14ac:dyDescent="0.4">
      <c r="A25" s="3">
        <v>23</v>
      </c>
      <c r="B25" s="4">
        <v>81</v>
      </c>
      <c r="C25" s="20">
        <f t="shared" si="0"/>
        <v>59.355999999999995</v>
      </c>
      <c r="D25" s="4">
        <f t="shared" si="1"/>
        <v>319.5</v>
      </c>
      <c r="E25" s="6">
        <v>81</v>
      </c>
      <c r="F25" s="21">
        <f t="shared" si="2"/>
        <v>52.895000000000003</v>
      </c>
      <c r="G25" s="6">
        <f t="shared" si="3"/>
        <v>397.59999999999997</v>
      </c>
      <c r="H25" s="8">
        <v>54</v>
      </c>
      <c r="I25" s="22">
        <f t="shared" si="4"/>
        <v>40.480000000000004</v>
      </c>
      <c r="J25" s="8">
        <f t="shared" si="5"/>
        <v>222.2</v>
      </c>
      <c r="K25" s="10">
        <v>72</v>
      </c>
      <c r="L25" s="23">
        <f t="shared" si="6"/>
        <v>51.769999999999996</v>
      </c>
      <c r="M25" s="10">
        <f t="shared" si="7"/>
        <v>229.4</v>
      </c>
      <c r="N25" s="12">
        <v>55</v>
      </c>
      <c r="O25" s="24">
        <f t="shared" si="8"/>
        <v>36</v>
      </c>
      <c r="P25" s="25">
        <f t="shared" si="9"/>
        <v>186.75</v>
      </c>
      <c r="Q25" s="14">
        <v>49</v>
      </c>
      <c r="R25" s="26">
        <f t="shared" si="10"/>
        <v>31.979999999999997</v>
      </c>
      <c r="S25" s="27">
        <f t="shared" si="11"/>
        <v>162.63</v>
      </c>
      <c r="T25" s="16">
        <v>50</v>
      </c>
      <c r="U25" s="28">
        <f t="shared" si="12"/>
        <v>26</v>
      </c>
      <c r="V25" s="29">
        <f t="shared" si="13"/>
        <v>180.8</v>
      </c>
      <c r="W25" s="18">
        <v>85</v>
      </c>
      <c r="X25" s="30">
        <f t="shared" si="14"/>
        <v>21.000000000000004</v>
      </c>
      <c r="Y25" s="31">
        <f t="shared" si="15"/>
        <v>174.75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21.75" customHeight="1" x14ac:dyDescent="0.4">
      <c r="A26" s="3">
        <v>24</v>
      </c>
      <c r="B26" s="4">
        <v>82</v>
      </c>
      <c r="C26" s="20">
        <f t="shared" si="0"/>
        <v>60.192</v>
      </c>
      <c r="D26" s="4">
        <f t="shared" si="1"/>
        <v>324</v>
      </c>
      <c r="E26" s="6">
        <v>82</v>
      </c>
      <c r="F26" s="21">
        <f t="shared" si="2"/>
        <v>53.64</v>
      </c>
      <c r="G26" s="6">
        <f t="shared" si="3"/>
        <v>403.2</v>
      </c>
      <c r="H26" s="8">
        <v>56</v>
      </c>
      <c r="I26" s="22">
        <f t="shared" si="4"/>
        <v>42.32</v>
      </c>
      <c r="J26" s="8">
        <f t="shared" si="5"/>
        <v>232.3</v>
      </c>
      <c r="K26" s="10">
        <v>75</v>
      </c>
      <c r="L26" s="23">
        <f t="shared" si="6"/>
        <v>54.274999999999999</v>
      </c>
      <c r="M26" s="10">
        <f t="shared" si="7"/>
        <v>240.5</v>
      </c>
      <c r="N26" s="12">
        <v>57</v>
      </c>
      <c r="O26" s="24">
        <f t="shared" si="8"/>
        <v>37.6</v>
      </c>
      <c r="P26" s="25">
        <f t="shared" si="9"/>
        <v>195.04999999999998</v>
      </c>
      <c r="Q26" s="14">
        <v>50</v>
      </c>
      <c r="R26" s="26">
        <f t="shared" si="10"/>
        <v>32.799999999999997</v>
      </c>
      <c r="S26" s="27">
        <f t="shared" si="11"/>
        <v>166.8</v>
      </c>
      <c r="T26" s="16">
        <v>52</v>
      </c>
      <c r="U26" s="28">
        <f t="shared" si="12"/>
        <v>27.3</v>
      </c>
      <c r="V26" s="29">
        <f t="shared" si="13"/>
        <v>189.84</v>
      </c>
      <c r="W26" s="18">
        <v>87</v>
      </c>
      <c r="X26" s="30">
        <f t="shared" si="14"/>
        <v>21.560000000000002</v>
      </c>
      <c r="Y26" s="31">
        <f t="shared" si="15"/>
        <v>179.41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21.75" customHeight="1" x14ac:dyDescent="0.4">
      <c r="A27" s="3">
        <v>25</v>
      </c>
      <c r="B27" s="4">
        <v>83</v>
      </c>
      <c r="C27" s="20">
        <f t="shared" si="0"/>
        <v>61.027999999999999</v>
      </c>
      <c r="D27" s="4">
        <f t="shared" si="1"/>
        <v>328.5</v>
      </c>
      <c r="E27" s="6">
        <v>83</v>
      </c>
      <c r="F27" s="21">
        <f t="shared" si="2"/>
        <v>54.384999999999998</v>
      </c>
      <c r="G27" s="6">
        <f t="shared" si="3"/>
        <v>408.8</v>
      </c>
      <c r="H27" s="8">
        <v>57</v>
      </c>
      <c r="I27" s="22">
        <f t="shared" si="4"/>
        <v>43.24</v>
      </c>
      <c r="J27" s="8">
        <f t="shared" si="5"/>
        <v>237.35</v>
      </c>
      <c r="K27" s="10">
        <v>77</v>
      </c>
      <c r="L27" s="23">
        <f t="shared" si="6"/>
        <v>55.945</v>
      </c>
      <c r="M27" s="10">
        <f t="shared" si="7"/>
        <v>247.9</v>
      </c>
      <c r="N27" s="12">
        <v>59</v>
      </c>
      <c r="O27" s="24">
        <f t="shared" si="8"/>
        <v>39.200000000000003</v>
      </c>
      <c r="P27" s="25">
        <f t="shared" si="9"/>
        <v>203.35</v>
      </c>
      <c r="Q27" s="14">
        <v>52</v>
      </c>
      <c r="R27" s="26">
        <f t="shared" si="10"/>
        <v>34.44</v>
      </c>
      <c r="S27" s="27">
        <f t="shared" si="11"/>
        <v>175.14</v>
      </c>
      <c r="T27" s="16">
        <v>54</v>
      </c>
      <c r="U27" s="28">
        <f t="shared" si="12"/>
        <v>28.6</v>
      </c>
      <c r="V27" s="29">
        <f t="shared" si="13"/>
        <v>198.88</v>
      </c>
      <c r="W27" s="18">
        <v>88</v>
      </c>
      <c r="X27" s="30">
        <f t="shared" si="14"/>
        <v>21.840000000000003</v>
      </c>
      <c r="Y27" s="31">
        <f t="shared" si="15"/>
        <v>181.74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21.75" customHeight="1" x14ac:dyDescent="0.4">
      <c r="A28" s="3">
        <v>26</v>
      </c>
      <c r="B28" s="4">
        <v>84</v>
      </c>
      <c r="C28" s="20">
        <f t="shared" si="0"/>
        <v>61.863999999999997</v>
      </c>
      <c r="D28" s="4">
        <f t="shared" si="1"/>
        <v>333</v>
      </c>
      <c r="E28" s="6">
        <v>84</v>
      </c>
      <c r="F28" s="21">
        <f t="shared" si="2"/>
        <v>55.13</v>
      </c>
      <c r="G28" s="6">
        <f t="shared" si="3"/>
        <v>414.4</v>
      </c>
      <c r="H28" s="8">
        <v>59</v>
      </c>
      <c r="I28" s="22">
        <f t="shared" si="4"/>
        <v>45.080000000000005</v>
      </c>
      <c r="J28" s="8">
        <f t="shared" si="5"/>
        <v>247.45</v>
      </c>
      <c r="K28" s="10">
        <v>80</v>
      </c>
      <c r="L28" s="23">
        <f t="shared" si="6"/>
        <v>58.449999999999996</v>
      </c>
      <c r="M28" s="10">
        <f t="shared" si="7"/>
        <v>259</v>
      </c>
      <c r="N28" s="12">
        <v>61</v>
      </c>
      <c r="O28" s="24">
        <f t="shared" si="8"/>
        <v>40.800000000000004</v>
      </c>
      <c r="P28" s="25">
        <f t="shared" si="9"/>
        <v>211.65</v>
      </c>
      <c r="Q28" s="14">
        <v>54</v>
      </c>
      <c r="R28" s="26">
        <f t="shared" si="10"/>
        <v>36.08</v>
      </c>
      <c r="S28" s="27">
        <f t="shared" si="11"/>
        <v>183.48</v>
      </c>
      <c r="T28" s="16">
        <v>55</v>
      </c>
      <c r="U28" s="28">
        <f t="shared" si="12"/>
        <v>29.25</v>
      </c>
      <c r="V28" s="29">
        <f t="shared" si="13"/>
        <v>203.4</v>
      </c>
      <c r="W28" s="18">
        <v>89</v>
      </c>
      <c r="X28" s="30">
        <f t="shared" si="14"/>
        <v>22.12</v>
      </c>
      <c r="Y28" s="31">
        <f t="shared" si="15"/>
        <v>184.07000000000002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21.75" customHeight="1" x14ac:dyDescent="0.4">
      <c r="A29" s="3">
        <v>27</v>
      </c>
      <c r="B29" s="4">
        <v>84</v>
      </c>
      <c r="C29" s="20">
        <f t="shared" si="0"/>
        <v>61.863999999999997</v>
      </c>
      <c r="D29" s="4">
        <f t="shared" si="1"/>
        <v>333</v>
      </c>
      <c r="E29" s="6">
        <v>85</v>
      </c>
      <c r="F29" s="21">
        <f t="shared" si="2"/>
        <v>55.875</v>
      </c>
      <c r="G29" s="6">
        <f t="shared" si="3"/>
        <v>420</v>
      </c>
      <c r="H29" s="8">
        <v>60</v>
      </c>
      <c r="I29" s="22">
        <f t="shared" si="4"/>
        <v>46</v>
      </c>
      <c r="J29" s="8">
        <f t="shared" si="5"/>
        <v>252.5</v>
      </c>
      <c r="K29" s="10">
        <v>82</v>
      </c>
      <c r="L29" s="23">
        <f t="shared" si="6"/>
        <v>60.12</v>
      </c>
      <c r="M29" s="10">
        <f t="shared" si="7"/>
        <v>266.39999999999998</v>
      </c>
      <c r="N29" s="12">
        <v>62</v>
      </c>
      <c r="O29" s="24">
        <f t="shared" si="8"/>
        <v>41.6</v>
      </c>
      <c r="P29" s="25">
        <f t="shared" si="9"/>
        <v>215.8</v>
      </c>
      <c r="Q29" s="14">
        <v>55</v>
      </c>
      <c r="R29" s="26">
        <f t="shared" si="10"/>
        <v>36.9</v>
      </c>
      <c r="S29" s="27">
        <f t="shared" si="11"/>
        <v>187.65</v>
      </c>
      <c r="T29" s="16">
        <v>57</v>
      </c>
      <c r="U29" s="28">
        <f t="shared" si="12"/>
        <v>30.55</v>
      </c>
      <c r="V29" s="29">
        <f t="shared" si="13"/>
        <v>212.44</v>
      </c>
      <c r="W29" s="18">
        <v>90</v>
      </c>
      <c r="X29" s="30">
        <f t="shared" si="14"/>
        <v>22.400000000000002</v>
      </c>
      <c r="Y29" s="31">
        <f t="shared" si="15"/>
        <v>186.4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21.75" customHeight="1" x14ac:dyDescent="0.4">
      <c r="A30" s="3">
        <v>28</v>
      </c>
      <c r="B30" s="4">
        <v>85</v>
      </c>
      <c r="C30" s="20">
        <f t="shared" si="0"/>
        <v>62.699999999999996</v>
      </c>
      <c r="D30" s="4">
        <f t="shared" si="1"/>
        <v>337.5</v>
      </c>
      <c r="E30" s="6">
        <v>87</v>
      </c>
      <c r="F30" s="21">
        <f t="shared" si="2"/>
        <v>57.365000000000002</v>
      </c>
      <c r="G30" s="6">
        <f t="shared" si="3"/>
        <v>431.2</v>
      </c>
      <c r="H30" s="8">
        <v>62</v>
      </c>
      <c r="I30" s="22">
        <f t="shared" si="4"/>
        <v>47.84</v>
      </c>
      <c r="J30" s="8">
        <f t="shared" si="5"/>
        <v>262.60000000000002</v>
      </c>
      <c r="K30" s="10">
        <v>83</v>
      </c>
      <c r="L30" s="23">
        <f t="shared" si="6"/>
        <v>60.954999999999998</v>
      </c>
      <c r="M30" s="10">
        <f t="shared" si="7"/>
        <v>270.09999999999997</v>
      </c>
      <c r="N30" s="12">
        <v>64</v>
      </c>
      <c r="O30" s="24">
        <f t="shared" si="8"/>
        <v>43.2</v>
      </c>
      <c r="P30" s="25">
        <f t="shared" si="9"/>
        <v>224.10000000000002</v>
      </c>
      <c r="Q30" s="14">
        <v>57</v>
      </c>
      <c r="R30" s="26">
        <f t="shared" si="10"/>
        <v>38.54</v>
      </c>
      <c r="S30" s="27">
        <f t="shared" si="11"/>
        <v>195.98999999999998</v>
      </c>
      <c r="T30" s="16">
        <v>58</v>
      </c>
      <c r="U30" s="28">
        <f t="shared" si="12"/>
        <v>31.200000000000003</v>
      </c>
      <c r="V30" s="29">
        <f t="shared" si="13"/>
        <v>216.95999999999998</v>
      </c>
      <c r="W30" s="18"/>
      <c r="X30" s="18"/>
      <c r="Y30" s="18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21.75" customHeight="1" x14ac:dyDescent="0.4">
      <c r="A31" s="3">
        <v>29</v>
      </c>
      <c r="B31" s="4">
        <v>86</v>
      </c>
      <c r="C31" s="20">
        <f t="shared" si="0"/>
        <v>63.535999999999994</v>
      </c>
      <c r="D31" s="4">
        <f t="shared" si="1"/>
        <v>342</v>
      </c>
      <c r="E31" s="6">
        <v>87</v>
      </c>
      <c r="F31" s="21">
        <f t="shared" si="2"/>
        <v>57.365000000000002</v>
      </c>
      <c r="G31" s="6">
        <f t="shared" si="3"/>
        <v>431.2</v>
      </c>
      <c r="H31" s="8">
        <v>63</v>
      </c>
      <c r="I31" s="22">
        <f t="shared" si="4"/>
        <v>48.760000000000005</v>
      </c>
      <c r="J31" s="8">
        <f t="shared" si="5"/>
        <v>267.65000000000003</v>
      </c>
      <c r="K31" s="10">
        <v>85</v>
      </c>
      <c r="L31" s="23">
        <f t="shared" si="6"/>
        <v>62.625</v>
      </c>
      <c r="M31" s="10">
        <f t="shared" si="7"/>
        <v>277.5</v>
      </c>
      <c r="N31" s="12">
        <v>66</v>
      </c>
      <c r="O31" s="24">
        <f t="shared" si="8"/>
        <v>44.800000000000004</v>
      </c>
      <c r="P31" s="25">
        <f t="shared" si="9"/>
        <v>232.40000000000003</v>
      </c>
      <c r="Q31" s="14">
        <v>59</v>
      </c>
      <c r="R31" s="26">
        <f t="shared" si="10"/>
        <v>40.18</v>
      </c>
      <c r="S31" s="27">
        <f t="shared" si="11"/>
        <v>204.32999999999998</v>
      </c>
      <c r="T31" s="16">
        <v>59</v>
      </c>
      <c r="U31" s="28">
        <f t="shared" si="12"/>
        <v>31.85</v>
      </c>
      <c r="V31" s="29">
        <f t="shared" si="13"/>
        <v>221.48</v>
      </c>
      <c r="W31" s="18"/>
      <c r="X31" s="18"/>
      <c r="Y31" s="18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21.75" customHeight="1" x14ac:dyDescent="0.4">
      <c r="A32" s="3">
        <v>30</v>
      </c>
      <c r="B32" s="4">
        <v>86</v>
      </c>
      <c r="C32" s="20">
        <f t="shared" si="0"/>
        <v>63.535999999999994</v>
      </c>
      <c r="D32" s="4">
        <f t="shared" si="1"/>
        <v>342</v>
      </c>
      <c r="E32" s="6">
        <v>88</v>
      </c>
      <c r="F32" s="21">
        <f t="shared" si="2"/>
        <v>58.11</v>
      </c>
      <c r="G32" s="6">
        <f t="shared" si="3"/>
        <v>436.8</v>
      </c>
      <c r="H32" s="8">
        <v>65</v>
      </c>
      <c r="I32" s="22">
        <f t="shared" si="4"/>
        <v>50.6</v>
      </c>
      <c r="J32" s="8">
        <f t="shared" si="5"/>
        <v>277.75</v>
      </c>
      <c r="K32" s="10">
        <v>87</v>
      </c>
      <c r="L32" s="23">
        <f t="shared" si="6"/>
        <v>64.295000000000002</v>
      </c>
      <c r="M32" s="10">
        <f t="shared" si="7"/>
        <v>284.90000000000003</v>
      </c>
      <c r="N32" s="12">
        <v>68</v>
      </c>
      <c r="O32" s="24">
        <f t="shared" si="8"/>
        <v>46.400000000000006</v>
      </c>
      <c r="P32" s="25">
        <f t="shared" si="9"/>
        <v>240.7</v>
      </c>
      <c r="Q32" s="14">
        <v>61</v>
      </c>
      <c r="R32" s="26">
        <f t="shared" si="10"/>
        <v>41.82</v>
      </c>
      <c r="S32" s="27">
        <f t="shared" si="11"/>
        <v>212.67000000000002</v>
      </c>
      <c r="T32" s="16">
        <v>61</v>
      </c>
      <c r="U32" s="28">
        <f t="shared" si="12"/>
        <v>33.15</v>
      </c>
      <c r="V32" s="29">
        <f t="shared" si="13"/>
        <v>230.52</v>
      </c>
      <c r="W32" s="18"/>
      <c r="X32" s="18"/>
      <c r="Y32" s="18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21.75" customHeight="1" x14ac:dyDescent="0.4">
      <c r="A33" s="3">
        <v>31</v>
      </c>
      <c r="B33" s="4">
        <v>87</v>
      </c>
      <c r="C33" s="20">
        <f t="shared" si="0"/>
        <v>64.372</v>
      </c>
      <c r="D33" s="4">
        <f t="shared" si="1"/>
        <v>346.5</v>
      </c>
      <c r="E33" s="6">
        <v>89</v>
      </c>
      <c r="F33" s="21">
        <f t="shared" si="2"/>
        <v>58.854999999999997</v>
      </c>
      <c r="G33" s="6">
        <f t="shared" si="3"/>
        <v>442.40000000000003</v>
      </c>
      <c r="H33" s="8">
        <v>66</v>
      </c>
      <c r="I33" s="22">
        <f t="shared" si="4"/>
        <v>51.52</v>
      </c>
      <c r="J33" s="8">
        <f t="shared" si="5"/>
        <v>282.8</v>
      </c>
      <c r="K33" s="10">
        <v>88</v>
      </c>
      <c r="L33" s="23">
        <f t="shared" si="6"/>
        <v>65.13</v>
      </c>
      <c r="M33" s="10">
        <f t="shared" si="7"/>
        <v>288.60000000000002</v>
      </c>
      <c r="N33" s="12">
        <v>69</v>
      </c>
      <c r="O33" s="24">
        <f t="shared" si="8"/>
        <v>47.2</v>
      </c>
      <c r="P33" s="25">
        <f t="shared" si="9"/>
        <v>244.85</v>
      </c>
      <c r="Q33" s="14">
        <v>62</v>
      </c>
      <c r="R33" s="26">
        <f t="shared" si="10"/>
        <v>42.64</v>
      </c>
      <c r="S33" s="27">
        <f t="shared" si="11"/>
        <v>216.84</v>
      </c>
      <c r="T33" s="16">
        <v>62</v>
      </c>
      <c r="U33" s="28">
        <f t="shared" si="12"/>
        <v>33.800000000000004</v>
      </c>
      <c r="V33" s="29">
        <f t="shared" si="13"/>
        <v>235.04000000000002</v>
      </c>
      <c r="W33" s="18"/>
      <c r="X33" s="18"/>
      <c r="Y33" s="18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1.75" customHeight="1" x14ac:dyDescent="0.4">
      <c r="A34" s="3">
        <v>32</v>
      </c>
      <c r="B34" s="4">
        <v>88</v>
      </c>
      <c r="C34" s="20">
        <f t="shared" si="0"/>
        <v>65.207999999999998</v>
      </c>
      <c r="D34" s="4">
        <f t="shared" si="1"/>
        <v>351</v>
      </c>
      <c r="E34" s="6">
        <v>90</v>
      </c>
      <c r="F34" s="21">
        <f t="shared" si="2"/>
        <v>59.6</v>
      </c>
      <c r="G34" s="6">
        <f t="shared" si="3"/>
        <v>448</v>
      </c>
      <c r="H34" s="8">
        <v>67</v>
      </c>
      <c r="I34" s="22">
        <f t="shared" si="4"/>
        <v>52.440000000000005</v>
      </c>
      <c r="J34" s="8">
        <f t="shared" si="5"/>
        <v>287.84999999999997</v>
      </c>
      <c r="K34" s="10">
        <v>90</v>
      </c>
      <c r="L34" s="23">
        <f t="shared" si="6"/>
        <v>66.8</v>
      </c>
      <c r="M34" s="10">
        <f t="shared" si="7"/>
        <v>296</v>
      </c>
      <c r="N34" s="12">
        <v>71</v>
      </c>
      <c r="O34" s="24">
        <f t="shared" si="8"/>
        <v>48.800000000000004</v>
      </c>
      <c r="P34" s="25">
        <f t="shared" si="9"/>
        <v>253.15</v>
      </c>
      <c r="Q34" s="14">
        <v>64</v>
      </c>
      <c r="R34" s="26">
        <f t="shared" si="10"/>
        <v>44.279999999999994</v>
      </c>
      <c r="S34" s="27">
        <f t="shared" si="11"/>
        <v>225.18</v>
      </c>
      <c r="T34" s="16">
        <v>63</v>
      </c>
      <c r="U34" s="28">
        <f t="shared" si="12"/>
        <v>34.450000000000003</v>
      </c>
      <c r="V34" s="29">
        <f t="shared" si="13"/>
        <v>239.56</v>
      </c>
      <c r="W34" s="18"/>
      <c r="X34" s="18"/>
      <c r="Y34" s="18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1.75" customHeight="1" x14ac:dyDescent="0.4">
      <c r="A35" s="3">
        <v>33</v>
      </c>
      <c r="B35" s="4">
        <v>88</v>
      </c>
      <c r="C35" s="20">
        <f t="shared" si="0"/>
        <v>65.207999999999998</v>
      </c>
      <c r="D35" s="4">
        <f t="shared" si="1"/>
        <v>351</v>
      </c>
      <c r="E35" s="6"/>
      <c r="F35" s="21"/>
      <c r="G35" s="6"/>
      <c r="H35" s="8">
        <v>69</v>
      </c>
      <c r="I35" s="22">
        <f t="shared" si="4"/>
        <v>54.28</v>
      </c>
      <c r="J35" s="8">
        <f t="shared" si="5"/>
        <v>297.95</v>
      </c>
      <c r="K35" s="10">
        <v>91</v>
      </c>
      <c r="L35" s="23">
        <f t="shared" si="6"/>
        <v>67.634999999999991</v>
      </c>
      <c r="M35" s="10">
        <f t="shared" si="7"/>
        <v>299.70000000000005</v>
      </c>
      <c r="N35" s="12">
        <v>72</v>
      </c>
      <c r="O35" s="24">
        <f t="shared" si="8"/>
        <v>49.6</v>
      </c>
      <c r="P35" s="25">
        <f t="shared" si="9"/>
        <v>257.3</v>
      </c>
      <c r="Q35" s="14">
        <v>65</v>
      </c>
      <c r="R35" s="26">
        <f t="shared" si="10"/>
        <v>45.099999999999994</v>
      </c>
      <c r="S35" s="27">
        <f t="shared" si="11"/>
        <v>229.35000000000002</v>
      </c>
      <c r="T35" s="16">
        <v>65</v>
      </c>
      <c r="U35" s="28">
        <f t="shared" si="12"/>
        <v>35.75</v>
      </c>
      <c r="V35" s="29">
        <f t="shared" si="13"/>
        <v>248.60000000000002</v>
      </c>
      <c r="W35" s="18"/>
      <c r="X35" s="18"/>
      <c r="Y35" s="18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1.75" customHeight="1" x14ac:dyDescent="0.4">
      <c r="A36" s="3">
        <v>34</v>
      </c>
      <c r="B36" s="4">
        <v>89</v>
      </c>
      <c r="C36" s="20">
        <f t="shared" si="0"/>
        <v>66.043999999999997</v>
      </c>
      <c r="D36" s="4">
        <f t="shared" si="1"/>
        <v>355.5</v>
      </c>
      <c r="E36" s="6"/>
      <c r="F36" s="21"/>
      <c r="G36" s="6"/>
      <c r="H36" s="8">
        <v>70</v>
      </c>
      <c r="I36" s="22">
        <f t="shared" si="4"/>
        <v>55.2</v>
      </c>
      <c r="J36" s="8">
        <f t="shared" si="5"/>
        <v>303</v>
      </c>
      <c r="K36" s="10">
        <v>92</v>
      </c>
      <c r="L36" s="23">
        <f t="shared" si="6"/>
        <v>68.47</v>
      </c>
      <c r="M36" s="10">
        <f t="shared" si="7"/>
        <v>303.39999999999998</v>
      </c>
      <c r="N36" s="12">
        <v>74</v>
      </c>
      <c r="O36" s="24">
        <f t="shared" si="8"/>
        <v>51.2</v>
      </c>
      <c r="P36" s="25">
        <f t="shared" si="9"/>
        <v>265.60000000000002</v>
      </c>
      <c r="Q36" s="14">
        <v>67</v>
      </c>
      <c r="R36" s="26">
        <f t="shared" si="10"/>
        <v>46.739999999999995</v>
      </c>
      <c r="S36" s="27">
        <f t="shared" si="11"/>
        <v>237.68999999999997</v>
      </c>
      <c r="T36" s="16">
        <v>66</v>
      </c>
      <c r="U36" s="28">
        <f t="shared" si="12"/>
        <v>36.4</v>
      </c>
      <c r="V36" s="29">
        <f t="shared" si="13"/>
        <v>253.12000000000003</v>
      </c>
      <c r="W36" s="18"/>
      <c r="X36" s="18"/>
      <c r="Y36" s="18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21.75" customHeight="1" x14ac:dyDescent="0.4">
      <c r="A37" s="3">
        <v>35</v>
      </c>
      <c r="B37" s="4">
        <v>90</v>
      </c>
      <c r="C37" s="20">
        <f t="shared" si="0"/>
        <v>66.88</v>
      </c>
      <c r="D37" s="4">
        <f t="shared" si="1"/>
        <v>360</v>
      </c>
      <c r="E37" s="6"/>
      <c r="F37" s="21"/>
      <c r="G37" s="6"/>
      <c r="H37" s="8">
        <v>71</v>
      </c>
      <c r="I37" s="22">
        <f t="shared" si="4"/>
        <v>56.120000000000005</v>
      </c>
      <c r="J37" s="8">
        <f t="shared" si="5"/>
        <v>308.05</v>
      </c>
      <c r="K37" s="10">
        <v>94</v>
      </c>
      <c r="L37" s="23">
        <f t="shared" si="6"/>
        <v>70.14</v>
      </c>
      <c r="M37" s="10">
        <f t="shared" si="7"/>
        <v>310.8</v>
      </c>
      <c r="N37" s="12">
        <v>75</v>
      </c>
      <c r="O37" s="24">
        <f t="shared" si="8"/>
        <v>52</v>
      </c>
      <c r="P37" s="25">
        <f t="shared" si="9"/>
        <v>269.75</v>
      </c>
      <c r="Q37" s="14">
        <v>68</v>
      </c>
      <c r="R37" s="26">
        <f t="shared" si="10"/>
        <v>47.559999999999995</v>
      </c>
      <c r="S37" s="27">
        <f t="shared" si="11"/>
        <v>241.85999999999999</v>
      </c>
      <c r="T37" s="16">
        <v>67</v>
      </c>
      <c r="U37" s="28">
        <f t="shared" si="12"/>
        <v>37.050000000000004</v>
      </c>
      <c r="V37" s="29">
        <f t="shared" si="13"/>
        <v>257.64</v>
      </c>
      <c r="W37" s="18"/>
      <c r="X37" s="18"/>
      <c r="Y37" s="18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1.75" customHeight="1" x14ac:dyDescent="0.4">
      <c r="A38" s="3">
        <v>36</v>
      </c>
      <c r="B38" s="4"/>
      <c r="C38" s="20"/>
      <c r="D38" s="4"/>
      <c r="E38" s="6"/>
      <c r="F38" s="21"/>
      <c r="G38" s="6"/>
      <c r="H38" s="8">
        <v>72</v>
      </c>
      <c r="I38" s="22">
        <f t="shared" si="4"/>
        <v>57.04</v>
      </c>
      <c r="J38" s="8">
        <f t="shared" si="5"/>
        <v>313.10000000000002</v>
      </c>
      <c r="K38" s="10">
        <v>95</v>
      </c>
      <c r="L38" s="23">
        <f t="shared" si="6"/>
        <v>70.974999999999994</v>
      </c>
      <c r="M38" s="10">
        <f t="shared" si="7"/>
        <v>314.5</v>
      </c>
      <c r="N38" s="12">
        <v>77</v>
      </c>
      <c r="O38" s="24">
        <f t="shared" si="8"/>
        <v>53.6</v>
      </c>
      <c r="P38" s="25">
        <f t="shared" si="9"/>
        <v>278.05</v>
      </c>
      <c r="Q38" s="14">
        <v>69</v>
      </c>
      <c r="R38" s="26">
        <f t="shared" si="10"/>
        <v>48.379999999999995</v>
      </c>
      <c r="S38" s="27">
        <f t="shared" si="11"/>
        <v>246.03</v>
      </c>
      <c r="T38" s="16">
        <v>68</v>
      </c>
      <c r="U38" s="28">
        <f t="shared" si="12"/>
        <v>37.700000000000003</v>
      </c>
      <c r="V38" s="29">
        <f t="shared" si="13"/>
        <v>262.15999999999997</v>
      </c>
      <c r="W38" s="18"/>
      <c r="X38" s="18"/>
      <c r="Y38" s="18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21.75" customHeight="1" x14ac:dyDescent="0.4">
      <c r="A39" s="3">
        <v>37</v>
      </c>
      <c r="B39" s="4"/>
      <c r="C39" s="20"/>
      <c r="D39" s="4"/>
      <c r="E39" s="6"/>
      <c r="F39" s="21"/>
      <c r="G39" s="6"/>
      <c r="H39" s="8">
        <v>74</v>
      </c>
      <c r="I39" s="22">
        <f t="shared" si="4"/>
        <v>58.88</v>
      </c>
      <c r="J39" s="8">
        <f t="shared" si="5"/>
        <v>323.2</v>
      </c>
      <c r="K39" s="10">
        <v>96</v>
      </c>
      <c r="L39" s="23">
        <f t="shared" si="6"/>
        <v>71.81</v>
      </c>
      <c r="M39" s="10">
        <f t="shared" si="7"/>
        <v>318.2</v>
      </c>
      <c r="N39" s="12">
        <v>78</v>
      </c>
      <c r="O39" s="24">
        <f t="shared" si="8"/>
        <v>54.400000000000006</v>
      </c>
      <c r="P39" s="25">
        <f t="shared" si="9"/>
        <v>282.20000000000005</v>
      </c>
      <c r="Q39" s="14">
        <v>71</v>
      </c>
      <c r="R39" s="26">
        <f t="shared" si="10"/>
        <v>50.019999999999996</v>
      </c>
      <c r="S39" s="27">
        <f t="shared" si="11"/>
        <v>254.37</v>
      </c>
      <c r="T39" s="16">
        <v>70</v>
      </c>
      <c r="U39" s="28">
        <f t="shared" si="12"/>
        <v>39</v>
      </c>
      <c r="V39" s="29">
        <f t="shared" si="13"/>
        <v>271.2</v>
      </c>
      <c r="W39" s="18"/>
      <c r="X39" s="18"/>
      <c r="Y39" s="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1.7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21.7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1.7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21.7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21.7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1.7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21.7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21.7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1.7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1.7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21.7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21.7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21.7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1.7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21.7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21.7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21.7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21.7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21.7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21.7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21.7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21.7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21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21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21.7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21.7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21.7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21.7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21.7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21.7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21.7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26.2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26.2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26.2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26.2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26.2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26.2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26.2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26.2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26.2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26.2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26.2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26.2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26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26.2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26.2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26.2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26.2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26.2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26.2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26.2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26.2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26.2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26.2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26.2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26.2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26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ht="26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ht="26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ht="26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ht="26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ht="26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ht="26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ht="26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26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26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26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26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ht="26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ht="26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ht="26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26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26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26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26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26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26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26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ht="26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ht="26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ht="26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26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26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26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26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26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26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26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26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26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26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26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26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26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26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26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26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26.2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26.2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26.2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26.2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26.2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26.2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26.2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26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26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26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26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26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26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26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26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26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26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26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26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26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26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26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26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26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26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26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26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26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26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26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26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26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26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26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26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26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26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26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26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26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26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26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26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26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26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26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26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26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26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26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26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26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26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26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26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26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26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26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26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26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26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26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26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26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26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26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26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26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26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26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26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26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26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26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26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26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26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26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26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26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26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26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26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26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26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26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26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26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26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26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26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26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26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26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26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26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26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26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26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26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26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26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26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26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26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26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26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26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26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26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26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26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26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26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26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26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26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26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26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26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26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26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26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26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26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26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26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26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26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26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26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26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26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26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26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26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26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26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26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26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26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26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26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26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26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26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26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26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26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26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26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26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26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26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26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26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26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26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26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26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26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26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26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26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26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26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26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26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26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26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26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26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26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26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26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26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26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26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26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26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26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26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26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26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26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26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26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26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26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26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26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26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26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26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26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26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26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26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26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26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26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26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26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26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26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26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26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26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26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26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26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26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26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26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26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26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26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26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26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26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26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26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26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26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26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26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26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26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26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26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26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26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26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26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26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26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26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26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26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26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26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26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26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26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26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26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26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26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26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26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26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26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26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26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26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26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26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26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26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26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26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26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26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26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26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26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26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26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26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26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26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26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26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26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26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26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26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26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26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26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26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26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26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26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26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26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26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26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26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26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26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26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26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26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26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26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26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26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26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26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26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26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26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26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26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26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26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26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26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26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26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26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26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26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26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26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26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26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26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26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26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26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26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26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26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26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26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26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26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26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26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26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26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26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26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26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26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26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26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26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26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26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26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26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26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26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26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26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26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26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26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26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26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26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26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26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26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26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26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26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26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26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26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26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26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26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26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26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26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26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26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26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26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26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26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26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26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26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26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26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26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26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26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26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26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26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26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26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26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26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26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26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26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26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26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26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26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26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26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26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26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26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26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26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26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26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26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26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26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26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26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26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26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26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26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26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26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26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26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26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26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26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26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26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26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26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26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26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26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26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26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26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26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26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26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26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26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26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26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26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26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26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26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26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26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26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26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26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26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26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26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26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26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26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26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26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26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26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26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26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26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26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26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26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26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26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26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26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26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26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26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26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26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26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26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26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26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26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26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26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26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26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26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26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26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26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26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26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26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26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26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ht="26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ht="26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ht="26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ht="26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ht="26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ht="26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ht="26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ht="26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ht="26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ht="26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ht="26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ht="26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ht="26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ht="26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ht="26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ht="26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ht="26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ht="26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ht="26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ht="26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ht="26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ht="26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ht="26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ht="26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ht="26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ht="26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ht="26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ht="26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ht="26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ht="26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ht="26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ht="26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ht="26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ht="26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ht="26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ht="26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ht="26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ht="26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ht="26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ht="26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ht="26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ht="26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ht="26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ht="26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ht="26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ht="26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ht="26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ht="26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ht="26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ht="26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ht="26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ht="26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ht="26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ht="26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ht="26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ht="26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ht="26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ht="26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ht="26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ht="26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ht="26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ht="26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ht="26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ht="26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ht="26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ht="26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ht="26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ht="26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ht="26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ht="26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ht="26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ht="26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ht="26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ht="26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ht="26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ht="26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ht="26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ht="26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ht="26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ht="26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ht="26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ht="26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ht="26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ht="26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ht="26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ht="26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ht="26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ht="26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ht="26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ht="26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ht="26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ht="26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ht="26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ht="26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ht="26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ht="26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ht="26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ht="26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ht="26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ht="26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ht="26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ht="26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ht="26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ht="26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ht="26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ht="26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ht="26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ht="26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ht="26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ht="26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ht="26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ht="26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ht="26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ht="26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ht="26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ht="26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ht="26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ht="26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ht="26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ht="26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ht="26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ht="26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ht="26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ht="26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ht="26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ht="26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ht="26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ht="26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ht="26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ht="26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ht="26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ht="26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ht="26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ht="26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ht="26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ht="26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ht="26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ht="26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ht="26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ht="26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ht="26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ht="26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ht="26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ht="26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ht="26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ht="26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ht="26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ht="26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ht="26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ht="26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ht="26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ht="26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ht="26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ht="26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ht="26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ht="26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ht="26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ht="26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ht="26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ht="26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ht="26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ht="26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ht="26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ht="26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ht="26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ht="26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ht="26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ht="26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ht="26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ht="26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ht="26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ht="26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ht="26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ht="26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ht="26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ht="26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ht="26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ht="26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ht="26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ht="26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ht="26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ht="26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ht="26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ht="26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ht="26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ht="26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ht="26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ht="26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ht="26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ht="26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ht="26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ht="26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ht="26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ht="26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ht="26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ht="26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ht="26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ht="26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ht="26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ht="26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ht="26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ht="26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ht="26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ht="26.2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ht="26.2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ht="26.2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ht="26.2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ht="26.2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ht="26.2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ht="26.2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ht="26.2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ht="26.2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ht="26.2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ht="26.2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ht="26.2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ht="26.2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ht="26.2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ht="26.2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ht="26.2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ht="26.2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ht="26.2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ht="26.2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ht="26.2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ht="26.2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ht="26.2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ht="26.2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ht="26.2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ht="26.2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ht="26.2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ht="26.2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ht="26.2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ht="26.2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ht="26.2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ht="26.2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ht="26.2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ht="26.2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ht="26.2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ht="26.2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ht="26.2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ht="26.2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ht="26.2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ht="26.2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ht="26.2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ht="26.2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ht="26.2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ht="26.2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ht="26.2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ht="26.2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ht="26.2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ht="26.2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ht="26.2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ht="26.2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ht="26.2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ht="26.2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ht="26.2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ht="26.2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ht="26.2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ht="26.2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ht="26.2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ht="26.2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ht="26.2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ht="26.2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ht="26.2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ht="26.2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ht="26.2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ht="26.2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ht="26.2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ht="26.2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ht="26.2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ht="26.2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ht="26.2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ht="26.2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ht="26.2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ht="26.2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ht="26.2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ht="26.2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ht="26.2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ht="26.2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ht="26.2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ht="26.2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ht="26.2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ht="26.2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ht="26.2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ht="26.2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ht="26.2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ht="26.2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ht="26.2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ht="26.2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ht="26.2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ht="26.2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ht="26.2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ht="26.2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ht="26.2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ht="26.2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ht="26.2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ht="26.2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ht="26.2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ht="26.2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ht="26.2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ht="26.2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ht="26.2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ht="26.2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ht="26.2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ht="26.2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ht="26.2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ht="26.2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ht="26.2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ht="26.2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ht="26.2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ht="26.2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ht="26.2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ht="26.2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ht="26.2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ht="26.2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ht="26.2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ht="26.2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ht="26.2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ht="26.2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ht="26.2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ht="26.2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ht="26.2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ht="26.2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ht="26.2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ht="26.2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ht="26.2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ht="26.2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ht="26.2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ht="26.2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ht="26.2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ht="26.2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ht="26.2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ht="26.2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ht="26.2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ht="26.2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ht="26.2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ht="26.2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ht="26.2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ht="26.2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ht="26.2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ht="26.2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ht="26.2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ht="26.2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ht="26.2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ht="26.2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ht="26.2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ht="26.2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ht="26.2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ht="26.2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ht="26.2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ht="26.2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ht="26.2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ht="26.2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ht="26.2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ht="26.2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ht="26.2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ht="26.2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ht="26.2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ht="26.2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ht="26.2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ht="26.2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ht="26.2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ht="26.2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ht="26.2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ht="26.2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ht="26.25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</row>
    <row r="993" spans="1:43" ht="26.25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</row>
    <row r="994" spans="1:43" ht="26.25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</row>
    <row r="995" spans="1:43" ht="26.25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</row>
    <row r="996" spans="1:43" ht="26.25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</row>
    <row r="997" spans="1:43" ht="26.25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</row>
    <row r="998" spans="1:43" ht="26.25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</row>
    <row r="999" spans="1:43" ht="26.25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</row>
    <row r="1000" spans="1:43" ht="26.25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</row>
  </sheetData>
  <mergeCells count="8">
    <mergeCell ref="Q1:S1"/>
    <mergeCell ref="T1:V1"/>
    <mergeCell ref="W1:Y1"/>
    <mergeCell ref="B1:D1"/>
    <mergeCell ref="E1:G1"/>
    <mergeCell ref="H1:J1"/>
    <mergeCell ref="K1:M1"/>
    <mergeCell ref="N1:P1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defaultColWidth="12.625" defaultRowHeight="15" customHeight="1" x14ac:dyDescent="0.2"/>
  <cols>
    <col min="1" max="1" width="15.75" customWidth="1"/>
    <col min="2" max="7" width="5.875" customWidth="1"/>
    <col min="8" max="8" width="7.875" customWidth="1"/>
    <col min="9" max="9" width="15.75" customWidth="1"/>
    <col min="10" max="16" width="5.875" customWidth="1"/>
    <col min="17" max="26" width="7.625" customWidth="1"/>
  </cols>
  <sheetData>
    <row r="1" spans="1:16" ht="26.25" customHeight="1" x14ac:dyDescent="0.4">
      <c r="A1" s="32"/>
      <c r="B1" s="50" t="s">
        <v>19</v>
      </c>
      <c r="C1" s="51"/>
      <c r="D1" s="51"/>
      <c r="E1" s="51"/>
      <c r="F1" s="51"/>
      <c r="G1" s="52"/>
      <c r="H1" s="2"/>
      <c r="I1" s="32"/>
      <c r="J1" s="53" t="s">
        <v>20</v>
      </c>
      <c r="K1" s="51"/>
      <c r="L1" s="51"/>
      <c r="M1" s="51"/>
      <c r="N1" s="51"/>
      <c r="O1" s="51"/>
      <c r="P1" s="52"/>
    </row>
    <row r="2" spans="1:16" ht="26.25" customHeight="1" x14ac:dyDescent="0.4">
      <c r="A2" s="32" t="s">
        <v>21</v>
      </c>
      <c r="B2" s="33">
        <v>5</v>
      </c>
      <c r="C2" s="33">
        <v>10</v>
      </c>
      <c r="D2" s="33">
        <v>15</v>
      </c>
      <c r="E2" s="33">
        <v>20</v>
      </c>
      <c r="F2" s="33">
        <v>30</v>
      </c>
      <c r="G2" s="33">
        <v>35</v>
      </c>
      <c r="H2" s="2"/>
      <c r="I2" s="32" t="s">
        <v>22</v>
      </c>
      <c r="J2" s="33">
        <v>50</v>
      </c>
      <c r="K2" s="33">
        <v>100</v>
      </c>
      <c r="L2" s="33">
        <v>150</v>
      </c>
      <c r="M2" s="33">
        <v>200</v>
      </c>
      <c r="N2" s="33">
        <v>250</v>
      </c>
      <c r="O2" s="33">
        <v>300</v>
      </c>
      <c r="P2" s="33">
        <v>350</v>
      </c>
    </row>
    <row r="3" spans="1:16" ht="26.25" customHeight="1" x14ac:dyDescent="0.4">
      <c r="A3" s="34" t="s">
        <v>23</v>
      </c>
      <c r="B3" s="35">
        <v>140</v>
      </c>
      <c r="C3" s="35">
        <v>246.4</v>
      </c>
      <c r="D3" s="35">
        <v>319.2</v>
      </c>
      <c r="E3" s="35">
        <v>369.6</v>
      </c>
      <c r="F3" s="35">
        <v>436.8</v>
      </c>
      <c r="G3" s="35"/>
      <c r="H3" s="2"/>
      <c r="I3" s="34" t="s">
        <v>23</v>
      </c>
      <c r="J3" s="35">
        <v>2</v>
      </c>
      <c r="K3" s="35">
        <v>4</v>
      </c>
      <c r="L3" s="35">
        <v>6</v>
      </c>
      <c r="M3" s="35">
        <v>8</v>
      </c>
      <c r="N3" s="35">
        <v>10</v>
      </c>
      <c r="O3" s="35">
        <v>14</v>
      </c>
      <c r="P3" s="35">
        <v>18</v>
      </c>
    </row>
    <row r="4" spans="1:16" ht="26.25" customHeight="1" x14ac:dyDescent="0.4">
      <c r="A4" s="36" t="s">
        <v>24</v>
      </c>
      <c r="B4" s="37">
        <v>103.5</v>
      </c>
      <c r="C4" s="37">
        <v>175.5</v>
      </c>
      <c r="D4" s="37">
        <v>238.5</v>
      </c>
      <c r="E4" s="37">
        <v>297</v>
      </c>
      <c r="F4" s="37">
        <v>342</v>
      </c>
      <c r="G4" s="37">
        <v>360</v>
      </c>
      <c r="H4" s="2"/>
      <c r="I4" s="36" t="s">
        <v>24</v>
      </c>
      <c r="J4" s="37">
        <v>2.5</v>
      </c>
      <c r="K4" s="37">
        <v>5</v>
      </c>
      <c r="L4" s="37">
        <v>8</v>
      </c>
      <c r="M4" s="37">
        <v>12</v>
      </c>
      <c r="N4" s="37">
        <v>16</v>
      </c>
      <c r="O4" s="37">
        <v>20</v>
      </c>
      <c r="P4" s="37">
        <v>32</v>
      </c>
    </row>
    <row r="5" spans="1:16" ht="26.25" customHeight="1" x14ac:dyDescent="0.4">
      <c r="A5" s="34" t="s">
        <v>25</v>
      </c>
      <c r="B5" s="35">
        <v>48.1</v>
      </c>
      <c r="C5" s="35">
        <v>99.9</v>
      </c>
      <c r="D5" s="35">
        <v>151.69999999999999</v>
      </c>
      <c r="E5" s="35">
        <v>203.50000000000003</v>
      </c>
      <c r="F5" s="35">
        <v>284.90000000000003</v>
      </c>
      <c r="G5" s="35">
        <v>310.8</v>
      </c>
      <c r="H5" s="2"/>
      <c r="I5" s="34" t="s">
        <v>25</v>
      </c>
      <c r="J5" s="35">
        <v>5</v>
      </c>
      <c r="K5" s="35">
        <v>10</v>
      </c>
      <c r="L5" s="35">
        <v>15</v>
      </c>
      <c r="M5" s="35">
        <v>20</v>
      </c>
      <c r="N5" s="35">
        <v>25</v>
      </c>
      <c r="O5" s="35">
        <v>33</v>
      </c>
      <c r="P5" s="35"/>
    </row>
    <row r="6" spans="1:16" ht="26.25" customHeight="1" x14ac:dyDescent="0.4">
      <c r="A6" s="36" t="s">
        <v>26</v>
      </c>
      <c r="B6" s="37">
        <v>45.449999999999996</v>
      </c>
      <c r="C6" s="37">
        <v>101</v>
      </c>
      <c r="D6" s="37">
        <v>146.44999999999999</v>
      </c>
      <c r="E6" s="37">
        <v>196.95000000000002</v>
      </c>
      <c r="F6" s="37">
        <v>277.75</v>
      </c>
      <c r="G6" s="37">
        <v>308.05</v>
      </c>
      <c r="H6" s="2"/>
      <c r="I6" s="36" t="s">
        <v>26</v>
      </c>
      <c r="J6" s="37">
        <v>6</v>
      </c>
      <c r="K6" s="37">
        <v>10</v>
      </c>
      <c r="L6" s="37">
        <v>16</v>
      </c>
      <c r="M6" s="37">
        <v>21</v>
      </c>
      <c r="N6" s="37">
        <v>27</v>
      </c>
      <c r="O6" s="37">
        <v>34</v>
      </c>
      <c r="P6" s="37">
        <v>45</v>
      </c>
    </row>
    <row r="7" spans="1:16" ht="26.25" customHeight="1" x14ac:dyDescent="0.4">
      <c r="A7" s="34" t="s">
        <v>27</v>
      </c>
      <c r="B7" s="35">
        <v>37.35</v>
      </c>
      <c r="C7" s="35">
        <v>78.849999999999994</v>
      </c>
      <c r="D7" s="35">
        <v>124.5</v>
      </c>
      <c r="E7" s="35">
        <v>166</v>
      </c>
      <c r="F7" s="35">
        <v>240.7</v>
      </c>
      <c r="G7" s="35">
        <v>269.75</v>
      </c>
      <c r="H7" s="2"/>
      <c r="I7" s="34" t="s">
        <v>27</v>
      </c>
      <c r="J7" s="35">
        <v>7</v>
      </c>
      <c r="K7" s="35">
        <v>12</v>
      </c>
      <c r="L7" s="35">
        <v>18</v>
      </c>
      <c r="M7" s="35">
        <v>25</v>
      </c>
      <c r="N7" s="35">
        <v>32</v>
      </c>
      <c r="O7" s="35">
        <v>40</v>
      </c>
      <c r="P7" s="35"/>
    </row>
    <row r="8" spans="1:16" ht="26.25" customHeight="1" x14ac:dyDescent="0.4">
      <c r="A8" s="36" t="s">
        <v>28</v>
      </c>
      <c r="B8" s="37">
        <v>40.68</v>
      </c>
      <c r="C8" s="37">
        <v>76.84</v>
      </c>
      <c r="D8" s="37">
        <v>117.52000000000001</v>
      </c>
      <c r="E8" s="37">
        <v>158.19999999999999</v>
      </c>
      <c r="F8" s="37">
        <v>230.52</v>
      </c>
      <c r="G8" s="37">
        <v>257.64</v>
      </c>
      <c r="H8" s="2"/>
      <c r="I8" s="36" t="s">
        <v>28</v>
      </c>
      <c r="J8" s="37">
        <v>7</v>
      </c>
      <c r="K8" s="37">
        <v>13</v>
      </c>
      <c r="L8" s="37">
        <v>18</v>
      </c>
      <c r="M8" s="37">
        <v>25</v>
      </c>
      <c r="N8" s="37">
        <v>33</v>
      </c>
      <c r="O8" s="37">
        <v>42</v>
      </c>
      <c r="P8" s="37">
        <v>61</v>
      </c>
    </row>
    <row r="9" spans="1:16" ht="26.25" customHeight="1" x14ac:dyDescent="0.4">
      <c r="A9" s="34" t="s">
        <v>29</v>
      </c>
      <c r="B9" s="35">
        <v>34.949999999999996</v>
      </c>
      <c r="C9" s="35">
        <v>74.56</v>
      </c>
      <c r="D9" s="35">
        <v>121.16000000000001</v>
      </c>
      <c r="E9" s="35">
        <v>163.1</v>
      </c>
      <c r="F9" s="35"/>
      <c r="G9" s="35"/>
      <c r="H9" s="2"/>
      <c r="I9" s="34" t="s">
        <v>29</v>
      </c>
      <c r="J9" s="35">
        <v>7</v>
      </c>
      <c r="K9" s="35">
        <v>13</v>
      </c>
      <c r="L9" s="35">
        <v>19</v>
      </c>
      <c r="M9" s="35">
        <v>30</v>
      </c>
      <c r="N9" s="35"/>
      <c r="O9" s="35"/>
      <c r="P9" s="35"/>
    </row>
    <row r="10" spans="1:16" ht="26.25" customHeight="1" x14ac:dyDescent="0.4">
      <c r="A10" s="36" t="s">
        <v>30</v>
      </c>
      <c r="B10" s="37">
        <v>37.53</v>
      </c>
      <c r="C10" s="37">
        <v>70.89</v>
      </c>
      <c r="D10" s="37">
        <v>108.42</v>
      </c>
      <c r="E10" s="37">
        <v>141.78</v>
      </c>
      <c r="F10" s="37">
        <v>212.67000000000002</v>
      </c>
      <c r="G10" s="37">
        <v>241.85999999999999</v>
      </c>
      <c r="H10" s="2"/>
      <c r="I10" s="36" t="s">
        <v>30</v>
      </c>
      <c r="J10" s="37">
        <v>7</v>
      </c>
      <c r="K10" s="37">
        <v>14</v>
      </c>
      <c r="L10" s="37">
        <v>21</v>
      </c>
      <c r="M10" s="37">
        <v>29</v>
      </c>
      <c r="N10" s="37">
        <v>37</v>
      </c>
      <c r="O10" s="37">
        <v>49</v>
      </c>
      <c r="P10" s="37"/>
    </row>
    <row r="11" spans="1:16" ht="26.25" customHeight="1" x14ac:dyDescent="0.4">
      <c r="A11" s="2"/>
      <c r="B11" s="2"/>
      <c r="C11" s="2"/>
      <c r="D11" s="2"/>
      <c r="E11" s="2"/>
      <c r="F11" s="2"/>
      <c r="G11" s="2"/>
      <c r="H11" s="2"/>
      <c r="I11" s="2"/>
    </row>
    <row r="12" spans="1:16" ht="26.25" customHeight="1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16" ht="26.25" customHeight="1" x14ac:dyDescent="0.4">
      <c r="A13" s="2"/>
      <c r="B13" s="2"/>
      <c r="C13" s="2"/>
      <c r="D13" s="2"/>
      <c r="E13" s="2"/>
      <c r="F13" s="2"/>
      <c r="G13" s="2"/>
      <c r="H13" s="2"/>
      <c r="I13" s="2"/>
    </row>
    <row r="14" spans="1:16" ht="26.2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16" ht="26.25" customHeight="1" x14ac:dyDescent="0.4">
      <c r="A15" s="2"/>
      <c r="B15" s="2"/>
      <c r="C15" s="2"/>
      <c r="D15" s="2"/>
      <c r="E15" s="2"/>
      <c r="F15" s="2"/>
      <c r="G15" s="2"/>
      <c r="H15" s="2"/>
      <c r="I15" s="2"/>
    </row>
    <row r="16" spans="1:16" ht="26.25" customHeight="1" x14ac:dyDescent="0.4">
      <c r="A16" s="2"/>
      <c r="B16" s="2"/>
      <c r="C16" s="2"/>
      <c r="D16" s="2"/>
      <c r="E16" s="2"/>
      <c r="F16" s="2"/>
      <c r="G16" s="2"/>
      <c r="H16" s="2"/>
      <c r="I16" s="2"/>
    </row>
    <row r="17" spans="1:9" ht="26.25" customHeight="1" x14ac:dyDescent="0.4">
      <c r="A17" s="2"/>
      <c r="B17" s="2"/>
      <c r="C17" s="2"/>
      <c r="D17" s="2"/>
      <c r="E17" s="2"/>
      <c r="F17" s="2"/>
      <c r="G17" s="2"/>
      <c r="H17" s="2"/>
      <c r="I17" s="2"/>
    </row>
    <row r="18" spans="1:9" ht="26.25" customHeight="1" x14ac:dyDescent="0.4">
      <c r="A18" s="2"/>
      <c r="B18" s="2"/>
      <c r="C18" s="2"/>
      <c r="D18" s="2"/>
      <c r="E18" s="2"/>
      <c r="F18" s="2"/>
      <c r="G18" s="2"/>
      <c r="H18" s="2"/>
      <c r="I18" s="2"/>
    </row>
    <row r="19" spans="1:9" ht="26.25" customHeight="1" x14ac:dyDescent="0.4">
      <c r="A19" s="2"/>
      <c r="B19" s="2"/>
      <c r="C19" s="2"/>
      <c r="D19" s="2"/>
      <c r="E19" s="2"/>
      <c r="F19" s="2"/>
      <c r="G19" s="2"/>
      <c r="H19" s="2"/>
      <c r="I19" s="2"/>
    </row>
    <row r="20" spans="1:9" ht="26.25" customHeight="1" x14ac:dyDescent="0.4">
      <c r="A20" s="2"/>
      <c r="B20" s="2"/>
      <c r="C20" s="2"/>
      <c r="D20" s="2"/>
      <c r="E20" s="2"/>
      <c r="F20" s="2"/>
      <c r="G20" s="2"/>
      <c r="H20" s="2"/>
      <c r="I20" s="2"/>
    </row>
    <row r="21" spans="1:9" ht="26.25" customHeight="1" x14ac:dyDescent="0.4">
      <c r="A21" s="2"/>
      <c r="B21" s="2"/>
      <c r="C21" s="2"/>
      <c r="D21" s="2"/>
      <c r="E21" s="2"/>
      <c r="F21" s="2"/>
      <c r="G21" s="2"/>
      <c r="H21" s="2"/>
      <c r="I21" s="2"/>
    </row>
    <row r="22" spans="1:9" ht="26.25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ht="26.25" customHeight="1" x14ac:dyDescent="0.4">
      <c r="A23" s="2"/>
      <c r="B23" s="2"/>
      <c r="C23" s="2"/>
      <c r="D23" s="2"/>
      <c r="E23" s="2"/>
      <c r="F23" s="2"/>
      <c r="G23" s="2"/>
      <c r="H23" s="2"/>
      <c r="I23" s="2"/>
    </row>
    <row r="24" spans="1:9" ht="26.25" customHeight="1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9" ht="26.25" customHeight="1" x14ac:dyDescent="0.4">
      <c r="A25" s="2"/>
      <c r="B25" s="2"/>
      <c r="C25" s="2"/>
      <c r="D25" s="2"/>
      <c r="E25" s="2"/>
      <c r="F25" s="2"/>
      <c r="G25" s="2"/>
      <c r="H25" s="2"/>
      <c r="I25" s="2"/>
    </row>
    <row r="26" spans="1:9" ht="26.25" customHeight="1" x14ac:dyDescent="0.4">
      <c r="A26" s="2"/>
      <c r="B26" s="2"/>
      <c r="C26" s="2"/>
      <c r="D26" s="2"/>
      <c r="E26" s="2"/>
      <c r="F26" s="2"/>
      <c r="G26" s="2"/>
      <c r="H26" s="2"/>
      <c r="I26" s="2"/>
    </row>
    <row r="27" spans="1:9" ht="26.25" customHeight="1" x14ac:dyDescent="0.4">
      <c r="A27" s="2"/>
      <c r="B27" s="2"/>
      <c r="C27" s="2"/>
      <c r="D27" s="2"/>
      <c r="E27" s="2"/>
      <c r="F27" s="2"/>
      <c r="G27" s="2"/>
      <c r="H27" s="2"/>
      <c r="I27" s="2"/>
    </row>
    <row r="28" spans="1:9" ht="26.25" customHeight="1" x14ac:dyDescent="0.4">
      <c r="A28" s="2"/>
      <c r="B28" s="2"/>
      <c r="C28" s="2"/>
      <c r="D28" s="2"/>
      <c r="E28" s="2"/>
      <c r="F28" s="2"/>
      <c r="G28" s="2"/>
      <c r="H28" s="2"/>
      <c r="I28" s="2"/>
    </row>
    <row r="29" spans="1:9" ht="26.25" customHeight="1" x14ac:dyDescent="0.4">
      <c r="A29" s="2"/>
      <c r="B29" s="2"/>
      <c r="C29" s="2"/>
      <c r="D29" s="2"/>
      <c r="E29" s="2"/>
      <c r="F29" s="2"/>
      <c r="G29" s="2"/>
      <c r="H29" s="2"/>
      <c r="I29" s="2"/>
    </row>
    <row r="30" spans="1:9" ht="26.25" customHeight="1" x14ac:dyDescent="0.4">
      <c r="A30" s="2"/>
      <c r="B30" s="2"/>
      <c r="C30" s="2"/>
      <c r="D30" s="2"/>
      <c r="E30" s="2"/>
      <c r="F30" s="2"/>
      <c r="G30" s="2"/>
      <c r="H30" s="2"/>
      <c r="I30" s="2"/>
    </row>
    <row r="31" spans="1:9" ht="26.25" customHeight="1" x14ac:dyDescent="0.4">
      <c r="A31" s="2"/>
      <c r="B31" s="2"/>
      <c r="C31" s="2"/>
      <c r="D31" s="2"/>
      <c r="E31" s="2"/>
      <c r="F31" s="2"/>
      <c r="G31" s="2"/>
      <c r="H31" s="2"/>
      <c r="I31" s="2"/>
    </row>
    <row r="32" spans="1:9" ht="26.25" customHeight="1" x14ac:dyDescent="0.4">
      <c r="A32" s="2"/>
      <c r="B32" s="2"/>
      <c r="C32" s="2"/>
      <c r="D32" s="2"/>
      <c r="E32" s="2"/>
      <c r="F32" s="2"/>
      <c r="G32" s="2"/>
      <c r="H32" s="2"/>
      <c r="I32" s="2"/>
    </row>
    <row r="33" spans="1:9" ht="26.25" customHeight="1" x14ac:dyDescent="0.4">
      <c r="A33" s="2"/>
      <c r="B33" s="2"/>
      <c r="C33" s="2"/>
      <c r="D33" s="2"/>
      <c r="E33" s="2"/>
      <c r="F33" s="2"/>
      <c r="G33" s="2"/>
      <c r="H33" s="2"/>
      <c r="I33" s="2"/>
    </row>
    <row r="34" spans="1:9" ht="26.25" customHeight="1" x14ac:dyDescent="0.4">
      <c r="A34" s="2"/>
      <c r="B34" s="2"/>
      <c r="C34" s="2"/>
      <c r="D34" s="2"/>
      <c r="E34" s="2"/>
      <c r="F34" s="2"/>
      <c r="G34" s="2"/>
      <c r="H34" s="2"/>
      <c r="I34" s="2"/>
    </row>
    <row r="35" spans="1:9" ht="26.25" customHeight="1" x14ac:dyDescent="0.4">
      <c r="A35" s="2"/>
      <c r="B35" s="2"/>
      <c r="C35" s="2"/>
      <c r="D35" s="2"/>
      <c r="E35" s="2"/>
      <c r="F35" s="2"/>
      <c r="G35" s="2"/>
      <c r="H35" s="2"/>
      <c r="I35" s="2"/>
    </row>
    <row r="36" spans="1:9" ht="26.25" customHeight="1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9" ht="26.25" customHeight="1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ht="26.25" customHeight="1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ht="26.25" customHeight="1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ht="26.25" customHeight="1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ht="26.25" customHeight="1" x14ac:dyDescent="0.4">
      <c r="A41" s="2"/>
      <c r="B41" s="2"/>
      <c r="C41" s="2"/>
      <c r="D41" s="2"/>
      <c r="E41" s="2"/>
      <c r="F41" s="2"/>
      <c r="G41" s="2"/>
      <c r="H41" s="2"/>
      <c r="I41" s="2"/>
    </row>
    <row r="42" spans="1:9" ht="26.25" customHeight="1" x14ac:dyDescent="0.4">
      <c r="A42" s="2"/>
      <c r="B42" s="2"/>
      <c r="C42" s="2"/>
      <c r="D42" s="2"/>
      <c r="E42" s="2"/>
      <c r="F42" s="2"/>
      <c r="G42" s="2"/>
      <c r="H42" s="2"/>
      <c r="I42" s="2"/>
    </row>
    <row r="43" spans="1:9" ht="26.25" customHeight="1" x14ac:dyDescent="0.4">
      <c r="A43" s="2"/>
      <c r="B43" s="2"/>
      <c r="C43" s="2"/>
      <c r="D43" s="2"/>
      <c r="E43" s="2"/>
      <c r="F43" s="2"/>
      <c r="G43" s="2"/>
      <c r="H43" s="2"/>
      <c r="I43" s="2"/>
    </row>
    <row r="44" spans="1:9" ht="26.25" customHeight="1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ht="26.25" customHeight="1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ht="26.25" customHeight="1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ht="26.25" customHeight="1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ht="26.25" customHeight="1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ht="26.25" customHeight="1" x14ac:dyDescent="0.4">
      <c r="A49" s="2"/>
      <c r="B49" s="2"/>
      <c r="C49" s="2"/>
      <c r="D49" s="2"/>
      <c r="E49" s="2"/>
      <c r="F49" s="2"/>
      <c r="G49" s="2"/>
      <c r="H49" s="2"/>
      <c r="I49" s="2"/>
    </row>
    <row r="50" spans="1:9" ht="26.25" customHeight="1" x14ac:dyDescent="0.4">
      <c r="A50" s="2"/>
      <c r="B50" s="2"/>
      <c r="C50" s="2"/>
      <c r="D50" s="2"/>
      <c r="E50" s="2"/>
      <c r="F50" s="2"/>
      <c r="G50" s="2"/>
      <c r="H50" s="2"/>
      <c r="I50" s="2"/>
    </row>
    <row r="51" spans="1:9" ht="26.25" customHeight="1" x14ac:dyDescent="0.4">
      <c r="A51" s="2"/>
      <c r="B51" s="2"/>
      <c r="C51" s="2"/>
      <c r="D51" s="2"/>
      <c r="E51" s="2"/>
      <c r="F51" s="2"/>
      <c r="G51" s="2"/>
      <c r="H51" s="2"/>
      <c r="I51" s="2"/>
    </row>
    <row r="52" spans="1:9" ht="26.25" customHeight="1" x14ac:dyDescent="0.4">
      <c r="A52" s="2"/>
      <c r="B52" s="2"/>
      <c r="C52" s="2"/>
      <c r="D52" s="2"/>
      <c r="E52" s="2"/>
      <c r="F52" s="2"/>
      <c r="G52" s="2"/>
      <c r="H52" s="2"/>
      <c r="I52" s="2"/>
    </row>
    <row r="53" spans="1:9" ht="26.25" customHeight="1" x14ac:dyDescent="0.4">
      <c r="A53" s="2"/>
      <c r="B53" s="2"/>
      <c r="C53" s="2"/>
      <c r="D53" s="2"/>
      <c r="E53" s="2"/>
      <c r="F53" s="2"/>
      <c r="G53" s="2"/>
      <c r="H53" s="2"/>
      <c r="I53" s="2"/>
    </row>
    <row r="54" spans="1:9" ht="26.25" customHeight="1" x14ac:dyDescent="0.4">
      <c r="A54" s="2"/>
      <c r="B54" s="2"/>
      <c r="C54" s="2"/>
      <c r="D54" s="2"/>
      <c r="E54" s="2"/>
      <c r="F54" s="2"/>
      <c r="G54" s="2"/>
      <c r="H54" s="2"/>
      <c r="I54" s="2"/>
    </row>
    <row r="55" spans="1:9" ht="26.25" customHeight="1" x14ac:dyDescent="0.4">
      <c r="A55" s="2"/>
      <c r="B55" s="2"/>
      <c r="C55" s="2"/>
      <c r="D55" s="2"/>
      <c r="E55" s="2"/>
      <c r="F55" s="2"/>
      <c r="G55" s="2"/>
      <c r="H55" s="2"/>
      <c r="I55" s="2"/>
    </row>
    <row r="56" spans="1:9" ht="26.25" customHeight="1" x14ac:dyDescent="0.4">
      <c r="A56" s="2"/>
      <c r="B56" s="2"/>
      <c r="C56" s="2"/>
      <c r="D56" s="2"/>
      <c r="E56" s="2"/>
      <c r="F56" s="2"/>
      <c r="G56" s="2"/>
      <c r="H56" s="2"/>
      <c r="I56" s="2"/>
    </row>
    <row r="57" spans="1:9" ht="26.25" customHeight="1" x14ac:dyDescent="0.4">
      <c r="A57" s="2"/>
      <c r="B57" s="2"/>
      <c r="C57" s="2"/>
      <c r="D57" s="2"/>
      <c r="E57" s="2"/>
      <c r="F57" s="2"/>
      <c r="G57" s="2"/>
      <c r="H57" s="2"/>
      <c r="I57" s="2"/>
    </row>
    <row r="58" spans="1:9" ht="26.25" customHeight="1" x14ac:dyDescent="0.4">
      <c r="A58" s="2"/>
      <c r="B58" s="2"/>
      <c r="C58" s="2"/>
      <c r="D58" s="2"/>
      <c r="E58" s="2"/>
      <c r="F58" s="2"/>
      <c r="G58" s="2"/>
      <c r="H58" s="2"/>
      <c r="I58" s="2"/>
    </row>
    <row r="59" spans="1:9" ht="26.25" customHeight="1" x14ac:dyDescent="0.4">
      <c r="A59" s="2"/>
      <c r="B59" s="2"/>
      <c r="C59" s="2"/>
      <c r="D59" s="2"/>
      <c r="E59" s="2"/>
      <c r="F59" s="2"/>
      <c r="G59" s="2"/>
      <c r="H59" s="2"/>
      <c r="I59" s="2"/>
    </row>
    <row r="60" spans="1:9" ht="26.25" customHeight="1" x14ac:dyDescent="0.4">
      <c r="A60" s="2"/>
      <c r="B60" s="2"/>
      <c r="C60" s="2"/>
      <c r="D60" s="2"/>
      <c r="E60" s="2"/>
      <c r="F60" s="2"/>
      <c r="G60" s="2"/>
      <c r="H60" s="2"/>
      <c r="I60" s="2"/>
    </row>
    <row r="61" spans="1:9" ht="26.25" customHeight="1" x14ac:dyDescent="0.4">
      <c r="A61" s="2"/>
      <c r="B61" s="2"/>
      <c r="C61" s="2"/>
      <c r="D61" s="2"/>
      <c r="E61" s="2"/>
      <c r="F61" s="2"/>
      <c r="G61" s="2"/>
      <c r="H61" s="2"/>
      <c r="I61" s="2"/>
    </row>
    <row r="62" spans="1:9" ht="26.25" customHeight="1" x14ac:dyDescent="0.4">
      <c r="A62" s="2"/>
      <c r="B62" s="2"/>
      <c r="C62" s="2"/>
      <c r="D62" s="2"/>
      <c r="E62" s="2"/>
      <c r="F62" s="2"/>
      <c r="G62" s="2"/>
      <c r="H62" s="2"/>
      <c r="I62" s="2"/>
    </row>
    <row r="63" spans="1:9" ht="26.25" customHeight="1" x14ac:dyDescent="0.4">
      <c r="A63" s="2"/>
      <c r="B63" s="2"/>
      <c r="C63" s="2"/>
      <c r="D63" s="2"/>
      <c r="E63" s="2"/>
      <c r="F63" s="2"/>
      <c r="G63" s="2"/>
      <c r="H63" s="2"/>
      <c r="I63" s="2"/>
    </row>
    <row r="64" spans="1:9" ht="26.25" customHeight="1" x14ac:dyDescent="0.4">
      <c r="A64" s="2"/>
      <c r="B64" s="2"/>
      <c r="C64" s="2"/>
      <c r="D64" s="2"/>
      <c r="E64" s="2"/>
      <c r="F64" s="2"/>
      <c r="G64" s="2"/>
      <c r="H64" s="2"/>
      <c r="I64" s="2"/>
    </row>
    <row r="65" spans="1:9" ht="26.25" customHeight="1" x14ac:dyDescent="0.4">
      <c r="A65" s="2"/>
      <c r="B65" s="2"/>
      <c r="C65" s="2"/>
      <c r="D65" s="2"/>
      <c r="E65" s="2"/>
      <c r="F65" s="2"/>
      <c r="G65" s="2"/>
      <c r="H65" s="2"/>
      <c r="I65" s="2"/>
    </row>
    <row r="66" spans="1:9" ht="26.25" customHeight="1" x14ac:dyDescent="0.4">
      <c r="A66" s="2"/>
      <c r="B66" s="2"/>
      <c r="C66" s="2"/>
      <c r="D66" s="2"/>
      <c r="E66" s="2"/>
      <c r="F66" s="2"/>
      <c r="G66" s="2"/>
      <c r="H66" s="2"/>
      <c r="I66" s="2"/>
    </row>
    <row r="67" spans="1:9" ht="26.25" customHeight="1" x14ac:dyDescent="0.4">
      <c r="A67" s="2"/>
      <c r="B67" s="2"/>
      <c r="C67" s="2"/>
      <c r="D67" s="2"/>
      <c r="E67" s="2"/>
      <c r="F67" s="2"/>
      <c r="G67" s="2"/>
      <c r="H67" s="2"/>
      <c r="I67" s="2"/>
    </row>
    <row r="68" spans="1:9" ht="26.25" customHeight="1" x14ac:dyDescent="0.4">
      <c r="A68" s="2"/>
      <c r="B68" s="2"/>
      <c r="C68" s="2"/>
      <c r="D68" s="2"/>
      <c r="E68" s="2"/>
      <c r="F68" s="2"/>
      <c r="G68" s="2"/>
      <c r="H68" s="2"/>
      <c r="I68" s="2"/>
    </row>
    <row r="69" spans="1:9" ht="26.25" customHeight="1" x14ac:dyDescent="0.4">
      <c r="A69" s="2"/>
      <c r="B69" s="2"/>
      <c r="C69" s="2"/>
      <c r="D69" s="2"/>
      <c r="E69" s="2"/>
      <c r="F69" s="2"/>
      <c r="G69" s="2"/>
      <c r="H69" s="2"/>
      <c r="I69" s="2"/>
    </row>
    <row r="70" spans="1:9" ht="26.25" customHeight="1" x14ac:dyDescent="0.4">
      <c r="A70" s="2"/>
      <c r="B70" s="2"/>
      <c r="C70" s="2"/>
      <c r="D70" s="2"/>
      <c r="E70" s="2"/>
      <c r="F70" s="2"/>
      <c r="G70" s="2"/>
      <c r="H70" s="2"/>
      <c r="I70" s="2"/>
    </row>
    <row r="71" spans="1:9" ht="26.25" customHeight="1" x14ac:dyDescent="0.4">
      <c r="A71" s="2"/>
      <c r="B71" s="2"/>
      <c r="C71" s="2"/>
      <c r="D71" s="2"/>
      <c r="E71" s="2"/>
      <c r="F71" s="2"/>
      <c r="G71" s="2"/>
      <c r="H71" s="2"/>
      <c r="I71" s="2"/>
    </row>
    <row r="72" spans="1:9" ht="26.25" customHeight="1" x14ac:dyDescent="0.4">
      <c r="A72" s="2"/>
      <c r="B72" s="2"/>
      <c r="C72" s="2"/>
      <c r="D72" s="2"/>
      <c r="E72" s="2"/>
      <c r="F72" s="2"/>
      <c r="G72" s="2"/>
      <c r="H72" s="2"/>
      <c r="I72" s="2"/>
    </row>
    <row r="73" spans="1:9" ht="26.25" customHeight="1" x14ac:dyDescent="0.4">
      <c r="A73" s="2"/>
      <c r="B73" s="2"/>
      <c r="C73" s="2"/>
      <c r="D73" s="2"/>
      <c r="E73" s="2"/>
      <c r="F73" s="2"/>
      <c r="G73" s="2"/>
      <c r="H73" s="2"/>
      <c r="I73" s="2"/>
    </row>
    <row r="74" spans="1:9" ht="26.25" customHeight="1" x14ac:dyDescent="0.4">
      <c r="A74" s="2"/>
      <c r="B74" s="2"/>
      <c r="C74" s="2"/>
      <c r="D74" s="2"/>
      <c r="E74" s="2"/>
      <c r="F74" s="2"/>
      <c r="G74" s="2"/>
      <c r="H74" s="2"/>
      <c r="I74" s="2"/>
    </row>
    <row r="75" spans="1:9" ht="26.25" customHeight="1" x14ac:dyDescent="0.4">
      <c r="A75" s="2"/>
      <c r="B75" s="2"/>
      <c r="C75" s="2"/>
      <c r="D75" s="2"/>
      <c r="E75" s="2"/>
      <c r="F75" s="2"/>
      <c r="G75" s="2"/>
      <c r="H75" s="2"/>
      <c r="I75" s="2"/>
    </row>
    <row r="76" spans="1:9" ht="26.25" customHeight="1" x14ac:dyDescent="0.4">
      <c r="A76" s="2"/>
      <c r="B76" s="2"/>
      <c r="C76" s="2"/>
      <c r="D76" s="2"/>
      <c r="E76" s="2"/>
      <c r="F76" s="2"/>
      <c r="G76" s="2"/>
      <c r="H76" s="2"/>
      <c r="I76" s="2"/>
    </row>
    <row r="77" spans="1:9" ht="26.25" customHeight="1" x14ac:dyDescent="0.4">
      <c r="A77" s="2"/>
      <c r="B77" s="2"/>
      <c r="C77" s="2"/>
      <c r="D77" s="2"/>
      <c r="E77" s="2"/>
      <c r="F77" s="2"/>
      <c r="G77" s="2"/>
      <c r="H77" s="2"/>
      <c r="I77" s="2"/>
    </row>
    <row r="78" spans="1:9" ht="26.25" customHeight="1" x14ac:dyDescent="0.4">
      <c r="A78" s="2"/>
      <c r="B78" s="2"/>
      <c r="C78" s="2"/>
      <c r="D78" s="2"/>
      <c r="E78" s="2"/>
      <c r="F78" s="2"/>
      <c r="G78" s="2"/>
      <c r="H78" s="2"/>
      <c r="I78" s="2"/>
    </row>
    <row r="79" spans="1:9" ht="26.25" customHeight="1" x14ac:dyDescent="0.4">
      <c r="A79" s="2"/>
      <c r="B79" s="2"/>
      <c r="C79" s="2"/>
      <c r="D79" s="2"/>
      <c r="E79" s="2"/>
      <c r="F79" s="2"/>
      <c r="G79" s="2"/>
      <c r="H79" s="2"/>
      <c r="I79" s="2"/>
    </row>
    <row r="80" spans="1:9" ht="26.25" customHeight="1" x14ac:dyDescent="0.4">
      <c r="A80" s="2"/>
      <c r="B80" s="2"/>
      <c r="C80" s="2"/>
      <c r="D80" s="2"/>
      <c r="E80" s="2"/>
      <c r="F80" s="2"/>
      <c r="G80" s="2"/>
      <c r="H80" s="2"/>
      <c r="I80" s="2"/>
    </row>
    <row r="81" spans="1:9" ht="26.25" customHeight="1" x14ac:dyDescent="0.4">
      <c r="A81" s="2"/>
      <c r="B81" s="2"/>
      <c r="C81" s="2"/>
      <c r="D81" s="2"/>
      <c r="E81" s="2"/>
      <c r="F81" s="2"/>
      <c r="G81" s="2"/>
      <c r="H81" s="2"/>
      <c r="I81" s="2"/>
    </row>
    <row r="82" spans="1:9" ht="26.25" customHeight="1" x14ac:dyDescent="0.4">
      <c r="A82" s="2"/>
      <c r="B82" s="2"/>
      <c r="C82" s="2"/>
      <c r="D82" s="2"/>
      <c r="E82" s="2"/>
      <c r="F82" s="2"/>
      <c r="G82" s="2"/>
      <c r="H82" s="2"/>
      <c r="I82" s="2"/>
    </row>
    <row r="83" spans="1:9" ht="26.25" customHeight="1" x14ac:dyDescent="0.4">
      <c r="A83" s="2"/>
      <c r="B83" s="2"/>
      <c r="C83" s="2"/>
      <c r="D83" s="2"/>
      <c r="E83" s="2"/>
      <c r="F83" s="2"/>
      <c r="G83" s="2"/>
      <c r="H83" s="2"/>
      <c r="I83" s="2"/>
    </row>
    <row r="84" spans="1:9" ht="26.25" customHeight="1" x14ac:dyDescent="0.4">
      <c r="A84" s="2"/>
      <c r="B84" s="2"/>
      <c r="C84" s="2"/>
      <c r="D84" s="2"/>
      <c r="E84" s="2"/>
      <c r="F84" s="2"/>
      <c r="G84" s="2"/>
      <c r="H84" s="2"/>
      <c r="I84" s="2"/>
    </row>
    <row r="85" spans="1:9" ht="26.25" customHeight="1" x14ac:dyDescent="0.4">
      <c r="A85" s="2"/>
      <c r="B85" s="2"/>
      <c r="C85" s="2"/>
      <c r="D85" s="2"/>
      <c r="E85" s="2"/>
      <c r="F85" s="2"/>
      <c r="G85" s="2"/>
      <c r="H85" s="2"/>
      <c r="I85" s="2"/>
    </row>
    <row r="86" spans="1:9" ht="26.25" customHeight="1" x14ac:dyDescent="0.4">
      <c r="A86" s="2"/>
      <c r="B86" s="2"/>
      <c r="C86" s="2"/>
      <c r="D86" s="2"/>
      <c r="E86" s="2"/>
      <c r="F86" s="2"/>
      <c r="G86" s="2"/>
      <c r="H86" s="2"/>
      <c r="I86" s="2"/>
    </row>
    <row r="87" spans="1:9" ht="26.25" customHeight="1" x14ac:dyDescent="0.4">
      <c r="A87" s="2"/>
      <c r="B87" s="2"/>
      <c r="C87" s="2"/>
      <c r="D87" s="2"/>
      <c r="E87" s="2"/>
      <c r="F87" s="2"/>
      <c r="G87" s="2"/>
      <c r="H87" s="2"/>
      <c r="I87" s="2"/>
    </row>
    <row r="88" spans="1:9" ht="26.25" customHeight="1" x14ac:dyDescent="0.4">
      <c r="A88" s="2"/>
      <c r="B88" s="2"/>
      <c r="C88" s="2"/>
      <c r="D88" s="2"/>
      <c r="E88" s="2"/>
      <c r="F88" s="2"/>
      <c r="G88" s="2"/>
      <c r="H88" s="2"/>
      <c r="I88" s="2"/>
    </row>
    <row r="89" spans="1:9" ht="26.25" customHeight="1" x14ac:dyDescent="0.4">
      <c r="A89" s="2"/>
      <c r="B89" s="2"/>
      <c r="C89" s="2"/>
      <c r="D89" s="2"/>
      <c r="E89" s="2"/>
      <c r="F89" s="2"/>
      <c r="G89" s="2"/>
      <c r="H89" s="2"/>
      <c r="I89" s="2"/>
    </row>
    <row r="90" spans="1:9" ht="26.25" customHeight="1" x14ac:dyDescent="0.4">
      <c r="A90" s="2"/>
      <c r="B90" s="2"/>
      <c r="C90" s="2"/>
      <c r="D90" s="2"/>
      <c r="E90" s="2"/>
      <c r="F90" s="2"/>
      <c r="G90" s="2"/>
      <c r="H90" s="2"/>
      <c r="I90" s="2"/>
    </row>
    <row r="91" spans="1:9" ht="26.25" customHeight="1" x14ac:dyDescent="0.4">
      <c r="A91" s="2"/>
      <c r="B91" s="2"/>
      <c r="C91" s="2"/>
      <c r="D91" s="2"/>
      <c r="E91" s="2"/>
      <c r="F91" s="2"/>
      <c r="G91" s="2"/>
      <c r="H91" s="2"/>
      <c r="I91" s="2"/>
    </row>
    <row r="92" spans="1:9" ht="26.25" customHeight="1" x14ac:dyDescent="0.4">
      <c r="A92" s="2"/>
      <c r="B92" s="2"/>
      <c r="C92" s="2"/>
      <c r="D92" s="2"/>
      <c r="E92" s="2"/>
      <c r="F92" s="2"/>
      <c r="G92" s="2"/>
      <c r="H92" s="2"/>
      <c r="I92" s="2"/>
    </row>
    <row r="93" spans="1:9" ht="26.25" customHeight="1" x14ac:dyDescent="0.4">
      <c r="A93" s="2"/>
      <c r="B93" s="2"/>
      <c r="C93" s="2"/>
      <c r="D93" s="2"/>
      <c r="E93" s="2"/>
      <c r="F93" s="2"/>
      <c r="G93" s="2"/>
      <c r="H93" s="2"/>
      <c r="I93" s="2"/>
    </row>
    <row r="94" spans="1:9" ht="26.25" customHeight="1" x14ac:dyDescent="0.4">
      <c r="A94" s="2"/>
      <c r="B94" s="2"/>
      <c r="C94" s="2"/>
      <c r="D94" s="2"/>
      <c r="E94" s="2"/>
      <c r="F94" s="2"/>
      <c r="G94" s="2"/>
      <c r="H94" s="2"/>
      <c r="I94" s="2"/>
    </row>
    <row r="95" spans="1:9" ht="26.25" customHeight="1" x14ac:dyDescent="0.4">
      <c r="A95" s="2"/>
      <c r="B95" s="2"/>
      <c r="C95" s="2"/>
      <c r="D95" s="2"/>
      <c r="E95" s="2"/>
      <c r="F95" s="2"/>
      <c r="G95" s="2"/>
      <c r="H95" s="2"/>
      <c r="I95" s="2"/>
    </row>
    <row r="96" spans="1:9" ht="26.25" customHeight="1" x14ac:dyDescent="0.4">
      <c r="A96" s="2"/>
      <c r="B96" s="2"/>
      <c r="C96" s="2"/>
      <c r="D96" s="2"/>
      <c r="E96" s="2"/>
      <c r="F96" s="2"/>
      <c r="G96" s="2"/>
      <c r="H96" s="2"/>
      <c r="I96" s="2"/>
    </row>
    <row r="97" spans="1:9" ht="26.25" customHeight="1" x14ac:dyDescent="0.4">
      <c r="A97" s="2"/>
      <c r="B97" s="2"/>
      <c r="C97" s="2"/>
      <c r="D97" s="2"/>
      <c r="E97" s="2"/>
      <c r="F97" s="2"/>
      <c r="G97" s="2"/>
      <c r="H97" s="2"/>
      <c r="I97" s="2"/>
    </row>
    <row r="98" spans="1:9" ht="26.25" customHeight="1" x14ac:dyDescent="0.4">
      <c r="A98" s="2"/>
      <c r="B98" s="2"/>
      <c r="C98" s="2"/>
      <c r="D98" s="2"/>
      <c r="E98" s="2"/>
      <c r="F98" s="2"/>
      <c r="G98" s="2"/>
      <c r="H98" s="2"/>
      <c r="I98" s="2"/>
    </row>
    <row r="99" spans="1:9" ht="26.25" customHeight="1" x14ac:dyDescent="0.4">
      <c r="A99" s="2"/>
      <c r="B99" s="2"/>
      <c r="C99" s="2"/>
      <c r="D99" s="2"/>
      <c r="E99" s="2"/>
      <c r="F99" s="2"/>
      <c r="G99" s="2"/>
      <c r="H99" s="2"/>
      <c r="I99" s="2"/>
    </row>
    <row r="100" spans="1:9" ht="26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26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26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26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26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26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26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26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26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26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26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26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26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26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26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26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26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26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26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26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26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26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26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26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26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26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26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26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26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26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26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26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26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26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26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26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26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26.2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26.2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26.2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26.2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26.2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26.2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26.2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26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26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26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26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26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26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26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26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26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26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26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26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26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26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26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26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26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26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26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26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26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26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26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26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26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26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26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26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26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26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26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26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26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26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26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26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26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26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26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26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26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26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26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26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26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26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26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26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26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26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26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26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26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26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26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26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26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26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26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26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26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26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26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26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26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26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26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26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26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26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26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26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26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26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26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26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26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26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26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26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26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26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26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26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26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26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26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26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26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26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26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26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26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26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26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26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26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26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26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26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26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26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26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26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26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26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26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26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26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26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26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26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26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26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26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26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26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26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26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26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26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26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26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26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26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26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26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26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26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26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26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26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26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26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26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26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26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26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26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26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26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26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26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26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26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26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26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26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26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26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26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26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26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26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26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26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26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26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26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26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26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26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26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26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26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26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26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26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26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26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26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26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26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26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26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26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26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26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26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26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26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26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26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26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26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26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26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26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26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26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26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26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26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26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26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26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26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26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26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26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26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26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26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26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26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26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26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26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26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26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26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26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26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26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26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26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26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26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26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26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26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26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26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26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26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26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26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26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26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26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26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26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26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26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26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26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26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26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26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26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26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26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26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26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26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26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26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26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26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26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26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26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26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26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26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26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26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26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26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26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26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26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26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26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26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26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26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26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26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26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26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26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26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26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26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26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26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26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26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26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26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26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26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26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26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26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26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26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26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26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26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26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26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26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26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26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26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26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26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26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26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26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26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26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26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26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26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26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26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26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26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26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26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26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26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26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26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26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26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26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26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26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26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26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26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26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26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26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26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26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26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26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26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26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26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26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26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26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26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26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26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26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26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26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26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26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26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26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26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26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26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26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26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26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26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26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26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26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26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26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26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26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26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26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26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26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26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26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26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26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26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26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26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26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26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26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26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26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26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26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26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26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26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26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26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26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26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26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26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26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26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26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26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26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26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26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26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26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26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26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26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26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26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26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26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26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26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26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26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26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26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26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26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26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26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26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26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26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26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26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26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26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26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26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26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26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26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26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26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26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26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26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26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26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26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26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26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26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26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26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26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26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26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26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26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26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26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26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26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26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26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26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26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26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26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26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26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26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26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26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26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26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26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26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26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26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26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26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26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26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26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26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26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26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26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26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26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26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26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26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26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26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26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26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26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26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26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26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26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26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26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26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26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26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26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26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26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26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26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26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26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26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26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26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26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26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26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26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26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26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26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26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26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26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26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26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26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26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26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26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26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26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26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26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26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26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26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26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26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26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26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26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26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26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26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26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26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26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26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26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26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26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26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26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26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26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26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26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26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26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26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26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26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26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26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26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26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26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26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26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26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26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26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26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26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26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26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26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26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26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26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26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26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26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26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26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26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26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26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26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26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26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26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26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26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26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26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26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26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26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26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26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26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26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26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26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26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26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26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26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26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26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26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26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26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26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26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26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26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26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26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26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26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26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26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26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26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26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26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26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26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26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26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26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26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26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26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26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26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26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26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26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26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26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26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26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26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26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26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26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26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26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26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26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26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26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26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26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26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26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26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26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26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26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26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26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26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26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26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26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26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26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26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26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26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26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26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26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26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26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26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26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26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26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26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26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26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26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26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26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26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26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26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26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26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26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26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26.2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26.2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26.2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26.2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26.2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26.2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26.2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26.2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26.2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26.2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26.2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26.2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26.2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26.2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26.2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26.2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26.2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26.2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26.2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26.2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26.2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26.2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26.2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26.2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26.2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26.2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26.2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26.2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26.2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26.2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26.2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26.2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26.2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26.2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26.2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26.2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26.2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26.2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26.2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26.2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26.2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26.2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26.2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26.2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26.2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26.2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26.2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26.2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26.2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26.2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26.2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26.2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26.2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26.2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26.2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26.2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26.2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26.2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26.2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26.2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26.2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26.2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26.2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26.2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26.2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26.2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26.2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26.2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26.2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26.2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26.2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26.2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26.2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26.2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26.2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26.2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26.2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26.2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26.2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26.2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26.2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26.2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26.2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26.2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26.2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26.2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26.2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26.2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26.2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26.2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26.2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26.2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26.2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26.2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26.2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26.2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26.2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26.2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26.2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26.2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26.2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26.2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26.2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26.2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26.2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26.2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26.2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26.2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26.2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26.2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26.2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26.2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26.2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26.2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26.2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26.2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26.2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26.2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26.2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26.2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26.2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26.2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26.2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26.2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26.2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26.2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26.2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26.2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26.2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26.2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26.2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26.2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26.2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26.2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26.2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26.2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26.2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26.2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26.2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26.2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26.2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26.2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26.2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26.2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26.2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26.2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26.2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26.2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26.2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26.2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26.2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26.2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26.2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26.2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26.2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26.2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26.2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26.2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26.2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26.2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26.2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26.25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26.25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26.25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26.25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26.25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26.25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26.25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26.25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26.25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</row>
  </sheetData>
  <mergeCells count="2">
    <mergeCell ref="B1:G1"/>
    <mergeCell ref="J1:P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e-tron comparison</vt:lpstr>
      <vt:lpstr>Charging curve (2)</vt:lpstr>
      <vt:lpstr>Charging curve</vt:lpstr>
      <vt:lpstr>Range</vt:lpstr>
      <vt:lpstr>Range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2021-06-21T19:48:26Z</dcterms:modified>
</cp:coreProperties>
</file>