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showInkAnnotation="0" autoCompressPictures="0"/>
  <bookViews>
    <workbookView xWindow="0" yWindow="0" windowWidth="38400" windowHeight="19080" tabRatio="500"/>
  </bookViews>
  <sheets>
    <sheet name="Blatt1" sheetId="1" r:id="rId1"/>
  </sheets>
  <definedNames>
    <definedName name="_xlnm._FilterDatabase" localSheetId="0" hidden="1">Blatt1!$A$8:$AG$8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5" i="1" l="1"/>
  <c r="W55" i="1"/>
  <c r="V55" i="1"/>
  <c r="U55" i="1"/>
  <c r="P55" i="1"/>
  <c r="N55" i="1"/>
  <c r="M55" i="1"/>
  <c r="K55" i="1"/>
  <c r="X19" i="1"/>
  <c r="W19" i="1"/>
  <c r="V19" i="1"/>
  <c r="U19" i="1"/>
  <c r="P19" i="1"/>
  <c r="N19" i="1"/>
  <c r="M19" i="1"/>
  <c r="K19" i="1"/>
  <c r="X61" i="1"/>
  <c r="W61" i="1"/>
  <c r="V61" i="1"/>
  <c r="U61" i="1"/>
  <c r="P61" i="1"/>
  <c r="N61" i="1"/>
  <c r="M61" i="1"/>
  <c r="K61" i="1"/>
  <c r="X31" i="1"/>
  <c r="W31" i="1"/>
  <c r="V31" i="1"/>
  <c r="U31" i="1"/>
  <c r="P31" i="1"/>
  <c r="N31" i="1"/>
  <c r="M31" i="1"/>
  <c r="K31" i="1"/>
  <c r="X49" i="1"/>
  <c r="W49" i="1"/>
  <c r="V49" i="1"/>
  <c r="U49" i="1"/>
  <c r="P49" i="1"/>
  <c r="N49" i="1"/>
  <c r="M49" i="1"/>
  <c r="K49" i="1"/>
  <c r="X18" i="1"/>
  <c r="W18" i="1"/>
  <c r="V18" i="1"/>
  <c r="U18" i="1"/>
  <c r="P18" i="1"/>
  <c r="N18" i="1"/>
  <c r="M18" i="1"/>
  <c r="K18" i="1"/>
  <c r="X42" i="1"/>
  <c r="W42" i="1"/>
  <c r="V42" i="1"/>
  <c r="U42" i="1"/>
  <c r="P42" i="1"/>
  <c r="N42" i="1"/>
  <c r="M42" i="1"/>
  <c r="K42" i="1"/>
  <c r="X27" i="1"/>
  <c r="W27" i="1"/>
  <c r="V27" i="1"/>
  <c r="U27" i="1"/>
  <c r="P27" i="1"/>
  <c r="N27" i="1"/>
  <c r="M27" i="1"/>
  <c r="K27" i="1"/>
  <c r="X32" i="1"/>
  <c r="W32" i="1"/>
  <c r="V32" i="1"/>
  <c r="U32" i="1"/>
  <c r="P32" i="1"/>
  <c r="N32" i="1"/>
  <c r="M32" i="1"/>
  <c r="K32" i="1"/>
  <c r="Y7" i="1"/>
  <c r="X20" i="1"/>
  <c r="X9" i="1"/>
  <c r="X4" i="1"/>
  <c r="W20" i="1"/>
  <c r="W9" i="1"/>
  <c r="W4" i="1"/>
  <c r="V20" i="1"/>
  <c r="V9" i="1"/>
  <c r="V4" i="1"/>
  <c r="U20" i="1"/>
  <c r="U9" i="1"/>
  <c r="U4" i="1"/>
  <c r="P20" i="1"/>
  <c r="P4" i="1"/>
  <c r="N9" i="1"/>
  <c r="N20" i="1"/>
  <c r="N4" i="1"/>
  <c r="M20" i="1"/>
  <c r="M4" i="1"/>
  <c r="K20" i="1"/>
  <c r="K9" i="1"/>
  <c r="K4" i="1"/>
  <c r="Y4" i="1"/>
  <c r="X59" i="1"/>
  <c r="W59" i="1"/>
  <c r="V59" i="1"/>
  <c r="U59" i="1"/>
  <c r="P59" i="1"/>
  <c r="N59" i="1"/>
  <c r="M59" i="1"/>
  <c r="K59" i="1"/>
  <c r="X41" i="1"/>
  <c r="W41" i="1"/>
  <c r="V41" i="1"/>
  <c r="U41" i="1"/>
  <c r="P41" i="1"/>
  <c r="N41" i="1"/>
  <c r="M41" i="1"/>
  <c r="K41" i="1"/>
  <c r="X64" i="1"/>
  <c r="W64" i="1"/>
  <c r="V64" i="1"/>
  <c r="U64" i="1"/>
  <c r="P64" i="1"/>
  <c r="N64" i="1"/>
  <c r="K64" i="1"/>
  <c r="K30" i="1"/>
  <c r="X69" i="1"/>
  <c r="W69" i="1"/>
  <c r="V69" i="1"/>
  <c r="U69" i="1"/>
  <c r="P69" i="1"/>
  <c r="N69" i="1"/>
  <c r="M69" i="1"/>
  <c r="K69" i="1"/>
  <c r="X70" i="1"/>
  <c r="W70" i="1"/>
  <c r="V70" i="1"/>
  <c r="U70" i="1"/>
  <c r="P70" i="1"/>
  <c r="N70" i="1"/>
  <c r="M70" i="1"/>
  <c r="K70" i="1"/>
  <c r="X71" i="1"/>
  <c r="W71" i="1"/>
  <c r="V71" i="1"/>
  <c r="U71" i="1"/>
  <c r="P71" i="1"/>
  <c r="N71" i="1"/>
  <c r="M71" i="1"/>
  <c r="K71" i="1"/>
  <c r="X72" i="1"/>
  <c r="W72" i="1"/>
  <c r="V72" i="1"/>
  <c r="U72" i="1"/>
  <c r="P72" i="1"/>
  <c r="N72" i="1"/>
  <c r="M72" i="1"/>
  <c r="K72" i="1"/>
  <c r="X73" i="1"/>
  <c r="W73" i="1"/>
  <c r="V73" i="1"/>
  <c r="U73" i="1"/>
  <c r="P73" i="1"/>
  <c r="N73" i="1"/>
  <c r="M73" i="1"/>
  <c r="K73" i="1"/>
  <c r="X75" i="1"/>
  <c r="W75" i="1"/>
  <c r="V75" i="1"/>
  <c r="U75" i="1"/>
  <c r="P75" i="1"/>
  <c r="N75" i="1"/>
  <c r="M75" i="1"/>
  <c r="K75" i="1"/>
  <c r="X76" i="1"/>
  <c r="W76" i="1"/>
  <c r="V76" i="1"/>
  <c r="U76" i="1"/>
  <c r="P76" i="1"/>
  <c r="N76" i="1"/>
  <c r="M76" i="1"/>
  <c r="K76" i="1"/>
  <c r="X113" i="1"/>
  <c r="W113" i="1"/>
  <c r="V113" i="1"/>
  <c r="U113" i="1"/>
  <c r="P113" i="1"/>
  <c r="N113" i="1"/>
  <c r="M113" i="1"/>
  <c r="K113" i="1"/>
  <c r="X23" i="1"/>
  <c r="W23" i="1"/>
  <c r="V23" i="1"/>
  <c r="U23" i="1"/>
  <c r="P23" i="1"/>
  <c r="N23" i="1"/>
  <c r="M23" i="1"/>
  <c r="K23" i="1"/>
  <c r="X22" i="1"/>
  <c r="W22" i="1"/>
  <c r="V22" i="1"/>
  <c r="U22" i="1"/>
  <c r="P22" i="1"/>
  <c r="N22" i="1"/>
  <c r="M22" i="1"/>
  <c r="K22" i="1"/>
  <c r="X91" i="1"/>
  <c r="W91" i="1"/>
  <c r="V91" i="1"/>
  <c r="U91" i="1"/>
  <c r="P91" i="1"/>
  <c r="N91" i="1"/>
  <c r="M91" i="1"/>
  <c r="K91" i="1"/>
  <c r="X93" i="1"/>
  <c r="W93" i="1"/>
  <c r="V93" i="1"/>
  <c r="U93" i="1"/>
  <c r="P93" i="1"/>
  <c r="N93" i="1"/>
  <c r="M93" i="1"/>
  <c r="K93" i="1"/>
  <c r="X92" i="1"/>
  <c r="W92" i="1"/>
  <c r="V92" i="1"/>
  <c r="U92" i="1"/>
  <c r="P92" i="1"/>
  <c r="N92" i="1"/>
  <c r="M92" i="1"/>
  <c r="K92" i="1"/>
  <c r="X24" i="1"/>
  <c r="X26" i="1"/>
  <c r="X10" i="1"/>
  <c r="X25" i="1"/>
  <c r="X30" i="1"/>
  <c r="X21" i="1"/>
  <c r="X11" i="1"/>
  <c r="X29" i="1"/>
  <c r="X12" i="1"/>
  <c r="X13" i="1"/>
  <c r="X38" i="1"/>
  <c r="X14" i="1"/>
  <c r="X46" i="1"/>
  <c r="X65" i="1"/>
  <c r="X36" i="1"/>
  <c r="X35" i="1"/>
  <c r="X67" i="1"/>
  <c r="X34" i="1"/>
  <c r="X15" i="1"/>
  <c r="X33" i="1"/>
  <c r="X39" i="1"/>
  <c r="X37" i="1"/>
  <c r="X51" i="1"/>
  <c r="X16" i="1"/>
  <c r="X56" i="1"/>
  <c r="X53" i="1"/>
  <c r="X17" i="1"/>
  <c r="X48" i="1"/>
  <c r="X62" i="1"/>
  <c r="X52" i="1"/>
  <c r="X54" i="1"/>
  <c r="X58" i="1"/>
  <c r="X50" i="1"/>
  <c r="X44" i="1"/>
  <c r="X28" i="1"/>
  <c r="X60" i="1"/>
  <c r="X43" i="1"/>
  <c r="X45" i="1"/>
  <c r="X47" i="1"/>
  <c r="X40" i="1"/>
  <c r="X68" i="1"/>
  <c r="X57" i="1"/>
  <c r="X77" i="1"/>
  <c r="X66" i="1"/>
  <c r="X63" i="1"/>
  <c r="X74" i="1"/>
  <c r="X78" i="1"/>
  <c r="X79" i="1"/>
  <c r="X81" i="1"/>
  <c r="X82" i="1"/>
  <c r="X83" i="1"/>
  <c r="X84" i="1"/>
  <c r="X85" i="1"/>
  <c r="X86" i="1"/>
  <c r="X89" i="1"/>
  <c r="X87" i="1"/>
  <c r="X99" i="1"/>
  <c r="X90" i="1"/>
  <c r="X94" i="1"/>
  <c r="X95" i="1"/>
  <c r="X96" i="1"/>
  <c r="X97" i="1"/>
  <c r="X98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7" i="1"/>
  <c r="W66" i="1"/>
  <c r="W65" i="1"/>
  <c r="W63" i="1"/>
  <c r="W24" i="1"/>
  <c r="W26" i="1"/>
  <c r="W10" i="1"/>
  <c r="W25" i="1"/>
  <c r="W30" i="1"/>
  <c r="W21" i="1"/>
  <c r="W11" i="1"/>
  <c r="W29" i="1"/>
  <c r="W12" i="1"/>
  <c r="W13" i="1"/>
  <c r="W38" i="1"/>
  <c r="W14" i="1"/>
  <c r="W46" i="1"/>
  <c r="W36" i="1"/>
  <c r="W35" i="1"/>
  <c r="W67" i="1"/>
  <c r="W34" i="1"/>
  <c r="W15" i="1"/>
  <c r="W33" i="1"/>
  <c r="W39" i="1"/>
  <c r="W37" i="1"/>
  <c r="W51" i="1"/>
  <c r="W16" i="1"/>
  <c r="W56" i="1"/>
  <c r="W53" i="1"/>
  <c r="W17" i="1"/>
  <c r="W48" i="1"/>
  <c r="W62" i="1"/>
  <c r="W52" i="1"/>
  <c r="W54" i="1"/>
  <c r="W58" i="1"/>
  <c r="W50" i="1"/>
  <c r="W44" i="1"/>
  <c r="W28" i="1"/>
  <c r="W60" i="1"/>
  <c r="W43" i="1"/>
  <c r="W45" i="1"/>
  <c r="W47" i="1"/>
  <c r="W40" i="1"/>
  <c r="W68" i="1"/>
  <c r="W57" i="1"/>
  <c r="W77" i="1"/>
  <c r="W74" i="1"/>
  <c r="W78" i="1"/>
  <c r="W79" i="1"/>
  <c r="W81" i="1"/>
  <c r="W82" i="1"/>
  <c r="W83" i="1"/>
  <c r="W84" i="1"/>
  <c r="W85" i="1"/>
  <c r="W86" i="1"/>
  <c r="W89" i="1"/>
  <c r="W87" i="1"/>
  <c r="W99" i="1"/>
  <c r="W90" i="1"/>
  <c r="W94" i="1"/>
  <c r="W95" i="1"/>
  <c r="W96" i="1"/>
  <c r="W97" i="1"/>
  <c r="W98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7" i="1"/>
  <c r="V24" i="1"/>
  <c r="V26" i="1"/>
  <c r="V10" i="1"/>
  <c r="V25" i="1"/>
  <c r="V30" i="1"/>
  <c r="V21" i="1"/>
  <c r="V11" i="1"/>
  <c r="V29" i="1"/>
  <c r="V12" i="1"/>
  <c r="V13" i="1"/>
  <c r="V38" i="1"/>
  <c r="V14" i="1"/>
  <c r="V46" i="1"/>
  <c r="V65" i="1"/>
  <c r="V36" i="1"/>
  <c r="V35" i="1"/>
  <c r="V67" i="1"/>
  <c r="V34" i="1"/>
  <c r="V15" i="1"/>
  <c r="V33" i="1"/>
  <c r="V39" i="1"/>
  <c r="V37" i="1"/>
  <c r="V51" i="1"/>
  <c r="V16" i="1"/>
  <c r="V56" i="1"/>
  <c r="V53" i="1"/>
  <c r="V17" i="1"/>
  <c r="V48" i="1"/>
  <c r="V62" i="1"/>
  <c r="V52" i="1"/>
  <c r="V54" i="1"/>
  <c r="V58" i="1"/>
  <c r="V50" i="1"/>
  <c r="V44" i="1"/>
  <c r="V28" i="1"/>
  <c r="V60" i="1"/>
  <c r="V43" i="1"/>
  <c r="V45" i="1"/>
  <c r="V47" i="1"/>
  <c r="V40" i="1"/>
  <c r="V68" i="1"/>
  <c r="V57" i="1"/>
  <c r="V77" i="1"/>
  <c r="V66" i="1"/>
  <c r="V63" i="1"/>
  <c r="V74" i="1"/>
  <c r="V78" i="1"/>
  <c r="V79" i="1"/>
  <c r="V81" i="1"/>
  <c r="V82" i="1"/>
  <c r="V83" i="1"/>
  <c r="V84" i="1"/>
  <c r="V85" i="1"/>
  <c r="V86" i="1"/>
  <c r="V89" i="1"/>
  <c r="V87" i="1"/>
  <c r="V99" i="1"/>
  <c r="V90" i="1"/>
  <c r="V94" i="1"/>
  <c r="V95" i="1"/>
  <c r="V96" i="1"/>
  <c r="V97" i="1"/>
  <c r="V98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7" i="1"/>
  <c r="P66" i="1"/>
  <c r="P65" i="1"/>
  <c r="P63" i="1"/>
  <c r="P9" i="1"/>
  <c r="P24" i="1"/>
  <c r="P26" i="1"/>
  <c r="P10" i="1"/>
  <c r="P25" i="1"/>
  <c r="P30" i="1"/>
  <c r="P21" i="1"/>
  <c r="P11" i="1"/>
  <c r="P29" i="1"/>
  <c r="P12" i="1"/>
  <c r="P13" i="1"/>
  <c r="P38" i="1"/>
  <c r="P14" i="1"/>
  <c r="P46" i="1"/>
  <c r="P36" i="1"/>
  <c r="P35" i="1"/>
  <c r="P67" i="1"/>
  <c r="P34" i="1"/>
  <c r="P15" i="1"/>
  <c r="P33" i="1"/>
  <c r="P39" i="1"/>
  <c r="P37" i="1"/>
  <c r="P51" i="1"/>
  <c r="P16" i="1"/>
  <c r="P56" i="1"/>
  <c r="P53" i="1"/>
  <c r="P17" i="1"/>
  <c r="P48" i="1"/>
  <c r="P62" i="1"/>
  <c r="P52" i="1"/>
  <c r="P54" i="1"/>
  <c r="P58" i="1"/>
  <c r="P50" i="1"/>
  <c r="P44" i="1"/>
  <c r="P28" i="1"/>
  <c r="P60" i="1"/>
  <c r="P43" i="1"/>
  <c r="P45" i="1"/>
  <c r="P47" i="1"/>
  <c r="P40" i="1"/>
  <c r="P68" i="1"/>
  <c r="P57" i="1"/>
  <c r="P77" i="1"/>
  <c r="P74" i="1"/>
  <c r="P78" i="1"/>
  <c r="P79" i="1"/>
  <c r="P80" i="1"/>
  <c r="P81" i="1"/>
  <c r="P82" i="1"/>
  <c r="P83" i="1"/>
  <c r="P84" i="1"/>
  <c r="P85" i="1"/>
  <c r="P86" i="1"/>
  <c r="P89" i="1"/>
  <c r="P87" i="1"/>
  <c r="P99" i="1"/>
  <c r="P90" i="1"/>
  <c r="P94" i="1"/>
  <c r="P95" i="1"/>
  <c r="P96" i="1"/>
  <c r="P97" i="1"/>
  <c r="P98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7" i="1"/>
  <c r="N24" i="1"/>
  <c r="N26" i="1"/>
  <c r="N10" i="1"/>
  <c r="N25" i="1"/>
  <c r="N30" i="1"/>
  <c r="N21" i="1"/>
  <c r="N11" i="1"/>
  <c r="N29" i="1"/>
  <c r="N12" i="1"/>
  <c r="N13" i="1"/>
  <c r="N38" i="1"/>
  <c r="N14" i="1"/>
  <c r="N46" i="1"/>
  <c r="N65" i="1"/>
  <c r="N36" i="1"/>
  <c r="N35" i="1"/>
  <c r="N67" i="1"/>
  <c r="N34" i="1"/>
  <c r="N15" i="1"/>
  <c r="N33" i="1"/>
  <c r="N39" i="1"/>
  <c r="N37" i="1"/>
  <c r="N51" i="1"/>
  <c r="N16" i="1"/>
  <c r="N56" i="1"/>
  <c r="N53" i="1"/>
  <c r="N17" i="1"/>
  <c r="N48" i="1"/>
  <c r="N62" i="1"/>
  <c r="N52" i="1"/>
  <c r="N54" i="1"/>
  <c r="N58" i="1"/>
  <c r="N50" i="1"/>
  <c r="N44" i="1"/>
  <c r="N28" i="1"/>
  <c r="N60" i="1"/>
  <c r="N43" i="1"/>
  <c r="N45" i="1"/>
  <c r="N47" i="1"/>
  <c r="N40" i="1"/>
  <c r="N68" i="1"/>
  <c r="N57" i="1"/>
  <c r="N77" i="1"/>
  <c r="N66" i="1"/>
  <c r="N63" i="1"/>
  <c r="N74" i="1"/>
  <c r="N78" i="1"/>
  <c r="N79" i="1"/>
  <c r="N80" i="1"/>
  <c r="N81" i="1"/>
  <c r="N82" i="1"/>
  <c r="N83" i="1"/>
  <c r="N84" i="1"/>
  <c r="N85" i="1"/>
  <c r="N86" i="1"/>
  <c r="N89" i="1"/>
  <c r="N87" i="1"/>
  <c r="N99" i="1"/>
  <c r="N90" i="1"/>
  <c r="N94" i="1"/>
  <c r="N95" i="1"/>
  <c r="N96" i="1"/>
  <c r="N97" i="1"/>
  <c r="N98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7" i="1"/>
  <c r="M9" i="1"/>
  <c r="M24" i="1"/>
  <c r="M26" i="1"/>
  <c r="M10" i="1"/>
  <c r="M25" i="1"/>
  <c r="M30" i="1"/>
  <c r="M21" i="1"/>
  <c r="M11" i="1"/>
  <c r="M29" i="1"/>
  <c r="M12" i="1"/>
  <c r="M13" i="1"/>
  <c r="M38" i="1"/>
  <c r="M14" i="1"/>
  <c r="M46" i="1"/>
  <c r="M65" i="1"/>
  <c r="M36" i="1"/>
  <c r="M35" i="1"/>
  <c r="M67" i="1"/>
  <c r="M34" i="1"/>
  <c r="M15" i="1"/>
  <c r="M33" i="1"/>
  <c r="M39" i="1"/>
  <c r="M37" i="1"/>
  <c r="M51" i="1"/>
  <c r="M16" i="1"/>
  <c r="M56" i="1"/>
  <c r="M53" i="1"/>
  <c r="M17" i="1"/>
  <c r="M48" i="1"/>
  <c r="M62" i="1"/>
  <c r="M52" i="1"/>
  <c r="M54" i="1"/>
  <c r="M58" i="1"/>
  <c r="M50" i="1"/>
  <c r="M44" i="1"/>
  <c r="M28" i="1"/>
  <c r="M60" i="1"/>
  <c r="M43" i="1"/>
  <c r="M45" i="1"/>
  <c r="M47" i="1"/>
  <c r="M40" i="1"/>
  <c r="M68" i="1"/>
  <c r="M57" i="1"/>
  <c r="M77" i="1"/>
  <c r="M66" i="1"/>
  <c r="M63" i="1"/>
  <c r="M74" i="1"/>
  <c r="M78" i="1"/>
  <c r="M79" i="1"/>
  <c r="M80" i="1"/>
  <c r="M81" i="1"/>
  <c r="M82" i="1"/>
  <c r="M83" i="1"/>
  <c r="M84" i="1"/>
  <c r="M85" i="1"/>
  <c r="M86" i="1"/>
  <c r="M89" i="1"/>
  <c r="M87" i="1"/>
  <c r="M99" i="1"/>
  <c r="M90" i="1"/>
  <c r="M94" i="1"/>
  <c r="M95" i="1"/>
  <c r="M96" i="1"/>
  <c r="M97" i="1"/>
  <c r="M98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7" i="1"/>
  <c r="K24" i="1"/>
  <c r="K26" i="1"/>
  <c r="K10" i="1"/>
  <c r="K25" i="1"/>
  <c r="K21" i="1"/>
  <c r="K11" i="1"/>
  <c r="K29" i="1"/>
  <c r="K12" i="1"/>
  <c r="K13" i="1"/>
  <c r="K38" i="1"/>
  <c r="K14" i="1"/>
  <c r="K46" i="1"/>
  <c r="K65" i="1"/>
  <c r="K36" i="1"/>
  <c r="K35" i="1"/>
  <c r="K67" i="1"/>
  <c r="K34" i="1"/>
  <c r="K15" i="1"/>
  <c r="K33" i="1"/>
  <c r="K39" i="1"/>
  <c r="K37" i="1"/>
  <c r="K51" i="1"/>
  <c r="K16" i="1"/>
  <c r="K56" i="1"/>
  <c r="K53" i="1"/>
  <c r="K17" i="1"/>
  <c r="K48" i="1"/>
  <c r="K62" i="1"/>
  <c r="K52" i="1"/>
  <c r="K54" i="1"/>
  <c r="K58" i="1"/>
  <c r="K50" i="1"/>
  <c r="K44" i="1"/>
  <c r="K28" i="1"/>
  <c r="K60" i="1"/>
  <c r="K43" i="1"/>
  <c r="K45" i="1"/>
  <c r="K47" i="1"/>
  <c r="K40" i="1"/>
  <c r="K68" i="1"/>
  <c r="K57" i="1"/>
  <c r="K77" i="1"/>
  <c r="K66" i="1"/>
  <c r="K63" i="1"/>
  <c r="K74" i="1"/>
  <c r="K78" i="1"/>
  <c r="K79" i="1"/>
  <c r="K80" i="1"/>
  <c r="K81" i="1"/>
  <c r="K82" i="1"/>
  <c r="K83" i="1"/>
  <c r="K84" i="1"/>
  <c r="K85" i="1"/>
  <c r="K86" i="1"/>
  <c r="K89" i="1"/>
  <c r="K87" i="1"/>
  <c r="K99" i="1"/>
  <c r="K90" i="1"/>
  <c r="K94" i="1"/>
  <c r="K95" i="1"/>
  <c r="K96" i="1"/>
  <c r="K97" i="1"/>
  <c r="K98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7" i="1"/>
  <c r="U24" i="1"/>
  <c r="U26" i="1"/>
  <c r="U10" i="1"/>
  <c r="U25" i="1"/>
  <c r="U30" i="1"/>
  <c r="U21" i="1"/>
  <c r="U11" i="1"/>
  <c r="U29" i="1"/>
  <c r="U12" i="1"/>
  <c r="U13" i="1"/>
  <c r="U38" i="1"/>
  <c r="U14" i="1"/>
  <c r="U46" i="1"/>
  <c r="U65" i="1"/>
  <c r="U36" i="1"/>
  <c r="U35" i="1"/>
  <c r="U67" i="1"/>
  <c r="U34" i="1"/>
  <c r="U15" i="1"/>
  <c r="U33" i="1"/>
  <c r="U39" i="1"/>
  <c r="U37" i="1"/>
  <c r="U51" i="1"/>
  <c r="U16" i="1"/>
  <c r="U56" i="1"/>
  <c r="U53" i="1"/>
  <c r="U17" i="1"/>
  <c r="U48" i="1"/>
  <c r="U62" i="1"/>
  <c r="U52" i="1"/>
  <c r="U54" i="1"/>
  <c r="U58" i="1"/>
  <c r="U50" i="1"/>
  <c r="U44" i="1"/>
  <c r="U28" i="1"/>
  <c r="U60" i="1"/>
  <c r="U43" i="1"/>
  <c r="U45" i="1"/>
  <c r="U47" i="1"/>
  <c r="U40" i="1"/>
  <c r="U68" i="1"/>
  <c r="U57" i="1"/>
  <c r="U77" i="1"/>
  <c r="U66" i="1"/>
  <c r="U63" i="1"/>
  <c r="U74" i="1"/>
  <c r="U78" i="1"/>
  <c r="U79" i="1"/>
  <c r="U80" i="1"/>
  <c r="U81" i="1"/>
  <c r="U82" i="1"/>
  <c r="U83" i="1"/>
  <c r="U84" i="1"/>
  <c r="U85" i="1"/>
  <c r="U86" i="1"/>
  <c r="U89" i="1"/>
  <c r="U87" i="1"/>
  <c r="U99" i="1"/>
  <c r="U90" i="1"/>
  <c r="U94" i="1"/>
  <c r="U95" i="1"/>
  <c r="U96" i="1"/>
  <c r="U97" i="1"/>
  <c r="U98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7" i="1"/>
  <c r="Y3" i="1"/>
  <c r="Y6" i="1"/>
  <c r="Y5" i="1"/>
  <c r="U190" i="1"/>
  <c r="V190" i="1"/>
  <c r="W190" i="1"/>
  <c r="X190" i="1"/>
  <c r="U185" i="1"/>
  <c r="V185" i="1"/>
  <c r="W185" i="1"/>
  <c r="X185" i="1"/>
  <c r="V6" i="1"/>
  <c r="U179" i="1"/>
  <c r="V179" i="1"/>
  <c r="W179" i="1"/>
  <c r="X179" i="1"/>
  <c r="U180" i="1"/>
  <c r="V180" i="1"/>
  <c r="W180" i="1"/>
  <c r="X180" i="1"/>
  <c r="U181" i="1"/>
  <c r="V181" i="1"/>
  <c r="W181" i="1"/>
  <c r="X181" i="1"/>
  <c r="U182" i="1"/>
  <c r="V182" i="1"/>
  <c r="W182" i="1"/>
  <c r="X182" i="1"/>
  <c r="U183" i="1"/>
  <c r="V183" i="1"/>
  <c r="W183" i="1"/>
  <c r="X183" i="1"/>
  <c r="U184" i="1"/>
  <c r="V184" i="1"/>
  <c r="W184" i="1"/>
  <c r="X184" i="1"/>
  <c r="U186" i="1"/>
  <c r="V186" i="1"/>
  <c r="W186" i="1"/>
  <c r="X186" i="1"/>
  <c r="U187" i="1"/>
  <c r="V187" i="1"/>
  <c r="W187" i="1"/>
  <c r="X187" i="1"/>
  <c r="U188" i="1"/>
  <c r="V188" i="1"/>
  <c r="W188" i="1"/>
  <c r="X188" i="1"/>
  <c r="U189" i="1"/>
  <c r="V189" i="1"/>
  <c r="W189" i="1"/>
  <c r="X189" i="1"/>
  <c r="X6" i="1"/>
  <c r="X5" i="1"/>
  <c r="W6" i="1"/>
  <c r="W5" i="1"/>
  <c r="U6" i="1"/>
  <c r="U5" i="1"/>
  <c r="X3" i="1"/>
  <c r="V3" i="1"/>
  <c r="W3" i="1"/>
  <c r="U3" i="1"/>
  <c r="V5" i="1"/>
  <c r="K189" i="1"/>
  <c r="K188" i="1"/>
  <c r="K187" i="1"/>
  <c r="K186" i="1"/>
  <c r="K184" i="1"/>
  <c r="K183" i="1"/>
  <c r="K182" i="1"/>
  <c r="K181" i="1"/>
  <c r="K180" i="1"/>
  <c r="K179" i="1"/>
  <c r="K185" i="1"/>
  <c r="K190" i="1"/>
  <c r="M189" i="1"/>
  <c r="M188" i="1"/>
  <c r="M187" i="1"/>
  <c r="M186" i="1"/>
  <c r="M184" i="1"/>
  <c r="M183" i="1"/>
  <c r="M182" i="1"/>
  <c r="M181" i="1"/>
  <c r="M180" i="1"/>
  <c r="M179" i="1"/>
  <c r="M185" i="1"/>
  <c r="M190" i="1"/>
  <c r="N189" i="1"/>
  <c r="N188" i="1"/>
  <c r="N187" i="1"/>
  <c r="N186" i="1"/>
  <c r="N184" i="1"/>
  <c r="N183" i="1"/>
  <c r="N182" i="1"/>
  <c r="N181" i="1"/>
  <c r="N180" i="1"/>
  <c r="N179" i="1"/>
  <c r="N185" i="1"/>
  <c r="N190" i="1"/>
  <c r="P187" i="1"/>
  <c r="P186" i="1"/>
  <c r="P184" i="1"/>
  <c r="P183" i="1"/>
  <c r="P182" i="1"/>
  <c r="P181" i="1"/>
  <c r="P180" i="1"/>
  <c r="P179" i="1"/>
  <c r="P185" i="1"/>
  <c r="P190" i="1"/>
  <c r="P188" i="1"/>
  <c r="X191" i="1"/>
  <c r="K3" i="1"/>
  <c r="K6" i="1"/>
  <c r="K5" i="1"/>
  <c r="P6" i="1"/>
  <c r="N3" i="1"/>
  <c r="M3" i="1"/>
  <c r="P3" i="1"/>
  <c r="N5" i="1"/>
  <c r="M5" i="1"/>
  <c r="N6" i="1"/>
  <c r="M6" i="1"/>
  <c r="P5" i="1"/>
  <c r="P189" i="1"/>
</calcChain>
</file>

<file path=xl/sharedStrings.xml><?xml version="1.0" encoding="utf-8"?>
<sst xmlns="http://schemas.openxmlformats.org/spreadsheetml/2006/main" count="1280" uniqueCount="427">
  <si>
    <t>Besitzer</t>
  </si>
  <si>
    <t>Geliefert</t>
  </si>
  <si>
    <t>Produktion ab</t>
  </si>
  <si>
    <t>Transport ab</t>
  </si>
  <si>
    <t>in Planung ab</t>
  </si>
  <si>
    <t>DiversifiedOne</t>
  </si>
  <si>
    <t>USA !!!</t>
  </si>
  <si>
    <t>Dezember</t>
  </si>
  <si>
    <t>VIN</t>
  </si>
  <si>
    <t>523xx</t>
  </si>
  <si>
    <t>49xxx</t>
  </si>
  <si>
    <t>513xx</t>
  </si>
  <si>
    <t>Wochen nach</t>
  </si>
  <si>
    <t>Best</t>
  </si>
  <si>
    <t>Prod</t>
  </si>
  <si>
    <t>Trans</t>
  </si>
  <si>
    <t>452xx</t>
  </si>
  <si>
    <t>Tachy</t>
  </si>
  <si>
    <t>Ende Nov.</t>
  </si>
  <si>
    <t>553xx</t>
  </si>
  <si>
    <t>575xx</t>
  </si>
  <si>
    <t>481xx</t>
  </si>
  <si>
    <t>55xxx</t>
  </si>
  <si>
    <t>5320x</t>
  </si>
  <si>
    <t>455xx</t>
  </si>
  <si>
    <t>590xx</t>
  </si>
  <si>
    <t>52xxx</t>
  </si>
  <si>
    <t>November</t>
  </si>
  <si>
    <t>März</t>
  </si>
  <si>
    <t>556xx</t>
  </si>
  <si>
    <t>589xx</t>
  </si>
  <si>
    <t>P85D</t>
  </si>
  <si>
    <t>April</t>
  </si>
  <si>
    <t>Vorberei- tung</t>
  </si>
  <si>
    <t>Vorb</t>
  </si>
  <si>
    <t>369xx</t>
  </si>
  <si>
    <t>Ende Feb.</t>
  </si>
  <si>
    <t>Rheinhesse</t>
  </si>
  <si>
    <t>evtl. falsche Daten</t>
  </si>
  <si>
    <t>Anfang Dez.</t>
  </si>
  <si>
    <t>Wunschtermin Tachy Dezember</t>
  </si>
  <si>
    <t>Ende März</t>
  </si>
  <si>
    <t>Wunschtermin dphidt Dezember</t>
  </si>
  <si>
    <t>577xx</t>
  </si>
  <si>
    <t>Farbwechsel ein Monat nach Bestellung am 5.5.</t>
  </si>
  <si>
    <t>Plantermin</t>
  </si>
  <si>
    <t>Ende April</t>
  </si>
  <si>
    <t>S85D</t>
  </si>
  <si>
    <t>53xxx</t>
  </si>
  <si>
    <t>P85</t>
  </si>
  <si>
    <t>S85</t>
  </si>
  <si>
    <t>Mai</t>
  </si>
  <si>
    <t>aktuelle Liefer- prognose</t>
  </si>
  <si>
    <t>Ende Dez.</t>
  </si>
  <si>
    <t>Juni</t>
  </si>
  <si>
    <t>Februar</t>
  </si>
  <si>
    <t>Ende Okt.</t>
  </si>
  <si>
    <t>Anfang Okt.</t>
  </si>
  <si>
    <t>Mitte April</t>
  </si>
  <si>
    <t>Mitte Dez.</t>
  </si>
  <si>
    <t>teslameister</t>
  </si>
  <si>
    <t>672xx</t>
  </si>
  <si>
    <t>67xxx</t>
  </si>
  <si>
    <t>v93736</t>
  </si>
  <si>
    <t>P85+</t>
  </si>
  <si>
    <t>newchie</t>
  </si>
  <si>
    <t>677xx</t>
  </si>
  <si>
    <t>676xx</t>
  </si>
  <si>
    <t>680xx</t>
  </si>
  <si>
    <t>679xx</t>
  </si>
  <si>
    <t>Mitte Dezember</t>
  </si>
  <si>
    <t>646xx</t>
  </si>
  <si>
    <t>685xx</t>
  </si>
  <si>
    <t>653xx</t>
  </si>
  <si>
    <t xml:space="preserve">Juli </t>
  </si>
  <si>
    <t>Juli</t>
  </si>
  <si>
    <t>FFP680xx</t>
  </si>
  <si>
    <t>FFP699xx</t>
  </si>
  <si>
    <t>FFP6980X</t>
  </si>
  <si>
    <t xml:space="preserve">März </t>
  </si>
  <si>
    <t>Datum VIN</t>
  </si>
  <si>
    <t>FFP703XX</t>
  </si>
  <si>
    <t>FFP705xx</t>
  </si>
  <si>
    <t>FFP698xx</t>
  </si>
  <si>
    <t>FFP704xx</t>
  </si>
  <si>
    <t>FFP708xx</t>
  </si>
  <si>
    <t>Anzahlung</t>
  </si>
  <si>
    <t>Umbestellt</t>
  </si>
  <si>
    <t>2. Wagen</t>
  </si>
  <si>
    <t>Bemerkung</t>
  </si>
  <si>
    <t>Von der Stange</t>
  </si>
  <si>
    <t xml:space="preserve">S85D </t>
  </si>
  <si>
    <t>Wunschtermin</t>
  </si>
  <si>
    <t>Produktion ab 02.02.15 ?</t>
  </si>
  <si>
    <t>FFP713xx</t>
  </si>
  <si>
    <t>FFP71xxx</t>
  </si>
  <si>
    <t>70xxx</t>
  </si>
  <si>
    <t>00tennisball</t>
  </si>
  <si>
    <t>Wunschtermin Ende März</t>
  </si>
  <si>
    <t>FFP720xx</t>
  </si>
  <si>
    <t>722xxx</t>
  </si>
  <si>
    <t>FFP72xxx</t>
  </si>
  <si>
    <t>72xxx</t>
  </si>
  <si>
    <t>an75re (CH)</t>
  </si>
  <si>
    <t>Wunschtermin, 23.12.14 wäre von Tesla möglich gewesen</t>
  </si>
  <si>
    <t>FFP726xx</t>
  </si>
  <si>
    <t>FFP727XX</t>
  </si>
  <si>
    <t>FFP728xx</t>
  </si>
  <si>
    <t>Anzahlung von X Signature umgebucht</t>
  </si>
  <si>
    <t>FFP725xx</t>
  </si>
  <si>
    <t>73xxx</t>
  </si>
  <si>
    <t>Mai 2015 ?</t>
  </si>
  <si>
    <t>Umbestellt von S85</t>
  </si>
  <si>
    <t>Wunsch-Termin</t>
  </si>
  <si>
    <t>x</t>
  </si>
  <si>
    <t>Umbestellt, Wunschtermin Juni 2015</t>
  </si>
  <si>
    <t>FFP715xx</t>
  </si>
  <si>
    <t>P705xx</t>
  </si>
  <si>
    <t>696xx</t>
  </si>
  <si>
    <t>mehrfach falsche VIN genannt / Unglaubwürdig</t>
  </si>
  <si>
    <t>EFP677xx</t>
  </si>
  <si>
    <t>keine Informationen mehr seit Bestellung</t>
  </si>
  <si>
    <t>75xxx</t>
  </si>
  <si>
    <t>FFP761xx</t>
  </si>
  <si>
    <t>752xx</t>
  </si>
  <si>
    <t>Wegen Preissenkung storniert und neu bestellt</t>
  </si>
  <si>
    <t>Seit November keinerlei Rückmeldung</t>
  </si>
  <si>
    <t>Laut DS bereits in Produktion</t>
  </si>
  <si>
    <t>laut DS seit Ende Januar auf dem Transport</t>
  </si>
  <si>
    <t>Laut DS seit 03.02. in Produktoin</t>
  </si>
  <si>
    <t>FFP763xx</t>
  </si>
  <si>
    <t>718xx</t>
  </si>
  <si>
    <t>688xx</t>
  </si>
  <si>
    <t>711xx</t>
  </si>
  <si>
    <t>702xx</t>
  </si>
  <si>
    <t>FFP668xx</t>
  </si>
  <si>
    <t>FFP664xx</t>
  </si>
  <si>
    <t>663xx</t>
  </si>
  <si>
    <t>668xx</t>
  </si>
  <si>
    <t>488xx</t>
  </si>
  <si>
    <t>502xx</t>
  </si>
  <si>
    <t>574xx</t>
  </si>
  <si>
    <t>FFP694xx</t>
  </si>
  <si>
    <t>Umgestellt von Juni auf Juli</t>
  </si>
  <si>
    <t>FFP764xx</t>
  </si>
  <si>
    <t>Fahrzeug vom Käufer am 09.02.15 storniert</t>
  </si>
  <si>
    <t>FFP767xx</t>
  </si>
  <si>
    <t>Fahrzeug soll verkauft werden</t>
  </si>
  <si>
    <t>SeC</t>
  </si>
  <si>
    <t>FFM</t>
  </si>
  <si>
    <t>Wien</t>
  </si>
  <si>
    <t>M</t>
  </si>
  <si>
    <t>Linz</t>
  </si>
  <si>
    <t>DU</t>
  </si>
  <si>
    <t>HH</t>
  </si>
  <si>
    <t>MÖ</t>
  </si>
  <si>
    <t>WT</t>
  </si>
  <si>
    <t>S</t>
  </si>
  <si>
    <t>735xx</t>
  </si>
  <si>
    <t>765xx</t>
  </si>
  <si>
    <t>FFP765xx</t>
  </si>
  <si>
    <t>Berlin</t>
  </si>
  <si>
    <t>DUS</t>
  </si>
  <si>
    <t>Laut DS seit 10.02. in Produktion</t>
  </si>
  <si>
    <t>764xx</t>
  </si>
  <si>
    <t>FFP766xx</t>
  </si>
  <si>
    <t>FFP769xx</t>
  </si>
  <si>
    <t>FFP776xx</t>
  </si>
  <si>
    <t>776xx</t>
  </si>
  <si>
    <t>777xx</t>
  </si>
  <si>
    <t>Seit Dezember keinerlei Rückmeldung</t>
  </si>
  <si>
    <t>736xx</t>
  </si>
  <si>
    <t>Ende Mai</t>
  </si>
  <si>
    <t>69xxx</t>
  </si>
  <si>
    <t>Mittelwerte S85D</t>
  </si>
  <si>
    <t>Mittelwerte P85D</t>
  </si>
  <si>
    <t>Mittelwerte S85/P85</t>
  </si>
  <si>
    <t>Typ</t>
  </si>
  <si>
    <t>Summe</t>
  </si>
  <si>
    <t>FFP794xx</t>
  </si>
  <si>
    <t>FFP79xxx</t>
  </si>
  <si>
    <t>FFP724xx</t>
  </si>
  <si>
    <t>Daten von Produktion und Transport nicht mehr bekannt</t>
  </si>
  <si>
    <t>FFP 785xx</t>
  </si>
  <si>
    <t xml:space="preserve">Mark LT </t>
  </si>
  <si>
    <t>Vermutetes Schiff</t>
  </si>
  <si>
    <t>Chicago Express</t>
  </si>
  <si>
    <t>Osaka Express</t>
  </si>
  <si>
    <t>Bremen Express</t>
  </si>
  <si>
    <t>Houston Express</t>
  </si>
  <si>
    <t>11.02 / 28.02.</t>
  </si>
  <si>
    <t>Abfahrt /
 Ankunft</t>
  </si>
  <si>
    <t>794xx</t>
  </si>
  <si>
    <t>Nagoya Express</t>
  </si>
  <si>
    <t>Frankfurt Express</t>
  </si>
  <si>
    <t>15.11. / 30.11.</t>
  </si>
  <si>
    <t>10.11. / 24.11.</t>
  </si>
  <si>
    <t>04.11. / 21.11.</t>
  </si>
  <si>
    <t>22.09. / 05.10.</t>
  </si>
  <si>
    <t>29.01. / 14.02.</t>
  </si>
  <si>
    <t>Kuala Lumpur Exp.</t>
  </si>
  <si>
    <t>29.11. / 15.12.</t>
  </si>
  <si>
    <t>FFP795xx</t>
  </si>
  <si>
    <t>733xx</t>
  </si>
  <si>
    <t>10.03. /  27.03.</t>
  </si>
  <si>
    <t>16.03. / 03.04.</t>
  </si>
  <si>
    <t>17.02. / 09.03.</t>
  </si>
  <si>
    <t>August</t>
  </si>
  <si>
    <t>Seit Dezember keine Informationen mehr</t>
  </si>
  <si>
    <t>Ende Juni</t>
  </si>
  <si>
    <t>26.02. / 15.03.</t>
  </si>
  <si>
    <t>FFP0810xx</t>
  </si>
  <si>
    <t>01.03. / 20.03.</t>
  </si>
  <si>
    <t>vorgeschlagener Termin muss auf Kundenwunsch noch verschoben werden</t>
  </si>
  <si>
    <t>P710xx</t>
  </si>
  <si>
    <t>669xx</t>
  </si>
  <si>
    <t>September</t>
  </si>
  <si>
    <t>795xx</t>
  </si>
  <si>
    <t>769xx</t>
  </si>
  <si>
    <t>30.03. / 17.04.</t>
  </si>
  <si>
    <t>FFP0818xx</t>
  </si>
  <si>
    <t>800xx</t>
  </si>
  <si>
    <t>0815xxx</t>
  </si>
  <si>
    <t>824xx</t>
  </si>
  <si>
    <t>FFP690xx</t>
  </si>
  <si>
    <t>D</t>
  </si>
  <si>
    <t>FFP789xx</t>
  </si>
  <si>
    <t>13.04. / 01.05.</t>
  </si>
  <si>
    <t>FFP752xx</t>
  </si>
  <si>
    <t>erste Liefer- prognose</t>
  </si>
  <si>
    <r>
      <t xml:space="preserve">Bestellung bis VIN </t>
    </r>
    <r>
      <rPr>
        <sz val="12"/>
        <color indexed="8"/>
        <rFont val="Calibri"/>
        <family val="2"/>
      </rPr>
      <t>(Tage)</t>
    </r>
  </si>
  <si>
    <r>
      <t>VIN bis Produktion</t>
    </r>
    <r>
      <rPr>
        <sz val="12"/>
        <color indexed="8"/>
        <rFont val="Calibri"/>
        <family val="2"/>
      </rPr>
      <t xml:space="preserve"> (Tage)</t>
    </r>
  </si>
  <si>
    <r>
      <t xml:space="preserve">Bestellung bis Produkton </t>
    </r>
    <r>
      <rPr>
        <sz val="12"/>
        <color indexed="8"/>
        <rFont val="Calibri"/>
        <family val="2"/>
      </rPr>
      <t>(Tage)</t>
    </r>
  </si>
  <si>
    <r>
      <t xml:space="preserve">Produktions- dauer </t>
    </r>
    <r>
      <rPr>
        <sz val="12"/>
        <color indexed="8"/>
        <rFont val="Calibri"/>
        <family val="2"/>
      </rPr>
      <t>(Tage)</t>
    </r>
  </si>
  <si>
    <t>Mittelwerte aller Modell Typen -&gt;</t>
  </si>
  <si>
    <t>0821xxx</t>
  </si>
  <si>
    <t>FF0834xx</t>
  </si>
  <si>
    <t>FFP792xx</t>
  </si>
  <si>
    <t>FFP759XX</t>
  </si>
  <si>
    <t>Hinweis! -&gt; alles unter diesem grünen Balken wurde ausgeliefert und an den jeweilgen Besitzer übergeben!</t>
  </si>
  <si>
    <t>Land</t>
  </si>
  <si>
    <t>CH</t>
  </si>
  <si>
    <t>A</t>
  </si>
  <si>
    <t>architektenchaos</t>
  </si>
  <si>
    <t>gerstra</t>
  </si>
  <si>
    <t>Sharkman</t>
  </si>
  <si>
    <t>teslafan</t>
  </si>
  <si>
    <t>stw</t>
  </si>
  <si>
    <t>sreveg</t>
  </si>
  <si>
    <t>GregorD123</t>
  </si>
  <si>
    <t>tomschy</t>
  </si>
  <si>
    <t>Piccolimini</t>
  </si>
  <si>
    <t>zulato</t>
  </si>
  <si>
    <t>ICSP85D</t>
  </si>
  <si>
    <t>patrickCH</t>
  </si>
  <si>
    <t>storniert</t>
  </si>
  <si>
    <t>P1800es</t>
  </si>
  <si>
    <t>fantasya</t>
  </si>
  <si>
    <t>frommi2</t>
  </si>
  <si>
    <t>MKraus2017</t>
  </si>
  <si>
    <t>raffiniert</t>
  </si>
  <si>
    <t>warden_clyffe</t>
  </si>
  <si>
    <t>huma591</t>
  </si>
  <si>
    <t>JohnHenry</t>
  </si>
  <si>
    <t>psimeon</t>
  </si>
  <si>
    <t>snooper77</t>
  </si>
  <si>
    <t>MichaMeier</t>
  </si>
  <si>
    <t>Martin999</t>
  </si>
  <si>
    <t>Freefaller</t>
  </si>
  <si>
    <t>virtale</t>
  </si>
  <si>
    <t>schmitt.kurt</t>
  </si>
  <si>
    <t>Miacheal Dzsida</t>
  </si>
  <si>
    <t>galaxyclass</t>
  </si>
  <si>
    <t>Peter Hettegger</t>
  </si>
  <si>
    <t>U.Vau</t>
  </si>
  <si>
    <t>Kellergeist2</t>
  </si>
  <si>
    <t>Teslaswiss</t>
  </si>
  <si>
    <t>elond</t>
  </si>
  <si>
    <t>JeanSho</t>
  </si>
  <si>
    <t>Serenity</t>
  </si>
  <si>
    <t>Apache</t>
  </si>
  <si>
    <t>Tesla_CH</t>
  </si>
  <si>
    <t>rauenhill</t>
  </si>
  <si>
    <t>CK_Stuggi</t>
  </si>
  <si>
    <t>Bächi</t>
  </si>
  <si>
    <t>humtschi</t>
  </si>
  <si>
    <t>waldmeister</t>
  </si>
  <si>
    <t>merlinfive</t>
  </si>
  <si>
    <t>ATLAN</t>
  </si>
  <si>
    <t>PeterS</t>
  </si>
  <si>
    <t>lutoge</t>
  </si>
  <si>
    <t>Fjack</t>
  </si>
  <si>
    <t>einstern</t>
  </si>
  <si>
    <t>teki</t>
  </si>
  <si>
    <t>Kuba</t>
  </si>
  <si>
    <t>Tumbler</t>
  </si>
  <si>
    <t>yellow</t>
  </si>
  <si>
    <t>Cerebrum</t>
  </si>
  <si>
    <t>tux</t>
  </si>
  <si>
    <t>snooper77 #2</t>
  </si>
  <si>
    <t>mathias.mm</t>
  </si>
  <si>
    <t>Genussfahrer</t>
  </si>
  <si>
    <t>Iceman</t>
  </si>
  <si>
    <t>blackline</t>
  </si>
  <si>
    <t>RibbertD</t>
  </si>
  <si>
    <t>ensor</t>
  </si>
  <si>
    <t>aflint99</t>
  </si>
  <si>
    <t>king_ro</t>
  </si>
  <si>
    <t>Sarastro</t>
  </si>
  <si>
    <t>pollux</t>
  </si>
  <si>
    <t>46&amp;2</t>
  </si>
  <si>
    <t>Healey</t>
  </si>
  <si>
    <t>raven</t>
  </si>
  <si>
    <t>Great Cornholio</t>
  </si>
  <si>
    <t>MorX</t>
  </si>
  <si>
    <t>teslafriese</t>
  </si>
  <si>
    <t>Tomfu</t>
  </si>
  <si>
    <t>christianpan</t>
  </si>
  <si>
    <t>EV-1</t>
  </si>
  <si>
    <t>Teslaitis</t>
  </si>
  <si>
    <t>urs daniel</t>
  </si>
  <si>
    <t>shunty</t>
  </si>
  <si>
    <t>Copyright</t>
  </si>
  <si>
    <t>skip</t>
  </si>
  <si>
    <t>Teslarossa</t>
  </si>
  <si>
    <t>Jossi</t>
  </si>
  <si>
    <t>otten.l</t>
  </si>
  <si>
    <t>peter_67</t>
  </si>
  <si>
    <t>Laserfreak</t>
  </si>
  <si>
    <t>ctr</t>
  </si>
  <si>
    <t>elmar</t>
  </si>
  <si>
    <t>toptecspezi</t>
  </si>
  <si>
    <t>boe</t>
  </si>
  <si>
    <t>StefanKV</t>
  </si>
  <si>
    <t>acpacpacp</t>
  </si>
  <si>
    <t>r.wagner</t>
  </si>
  <si>
    <t>ProElectriX</t>
  </si>
  <si>
    <t>Measureman</t>
  </si>
  <si>
    <t>past_petrol</t>
  </si>
  <si>
    <t>bürgermobil</t>
  </si>
  <si>
    <t>reinhard</t>
  </si>
  <si>
    <t>yelo</t>
  </si>
  <si>
    <t>mcralf35</t>
  </si>
  <si>
    <t>EcoCarer</t>
  </si>
  <si>
    <t>LarsP85D</t>
  </si>
  <si>
    <t>Peterko</t>
  </si>
  <si>
    <t>Sven</t>
  </si>
  <si>
    <t>ganimed</t>
  </si>
  <si>
    <t>kbrandes</t>
  </si>
  <si>
    <t>mklose</t>
  </si>
  <si>
    <t>hanse62</t>
  </si>
  <si>
    <t>Alex</t>
  </si>
  <si>
    <t>Tesla Testosteron</t>
  </si>
  <si>
    <t>Checkcaptain</t>
  </si>
  <si>
    <t>wonko</t>
  </si>
  <si>
    <t>Ralf Wagner</t>
  </si>
  <si>
    <t>walt</t>
  </si>
  <si>
    <t>Rudi L.</t>
  </si>
  <si>
    <t>venomtoxic</t>
  </si>
  <si>
    <t>AndiJM</t>
  </si>
  <si>
    <t>Sucseeker</t>
  </si>
  <si>
    <t>TeeKay</t>
  </si>
  <si>
    <t>liftboy</t>
  </si>
  <si>
    <t>HJF</t>
  </si>
  <si>
    <t>ECO1</t>
  </si>
  <si>
    <t>MichaEL</t>
  </si>
  <si>
    <t>Andi_E</t>
  </si>
  <si>
    <t>blueflyer</t>
  </si>
  <si>
    <t>spinecho</t>
  </si>
  <si>
    <t>k11</t>
  </si>
  <si>
    <t>EV_de</t>
  </si>
  <si>
    <t>zappa</t>
  </si>
  <si>
    <t>aloisius</t>
  </si>
  <si>
    <t>Sfeele</t>
  </si>
  <si>
    <t>gec</t>
  </si>
  <si>
    <t>lasa</t>
  </si>
  <si>
    <t>opto</t>
  </si>
  <si>
    <t>totobär</t>
  </si>
  <si>
    <t>LaoKi</t>
  </si>
  <si>
    <t>dphidt</t>
  </si>
  <si>
    <t>RAM</t>
  </si>
  <si>
    <t>ulki13</t>
  </si>
  <si>
    <t>E-Driver</t>
  </si>
  <si>
    <t>Claudio</t>
  </si>
  <si>
    <t>spinatcruiser</t>
  </si>
  <si>
    <t>Hiperdino</t>
  </si>
  <si>
    <t>stromair</t>
  </si>
  <si>
    <t>jiri</t>
  </si>
  <si>
    <t>Itreasure</t>
  </si>
  <si>
    <t>marcel</t>
  </si>
  <si>
    <t>TArZahn</t>
  </si>
  <si>
    <t>ELMO</t>
  </si>
  <si>
    <t>MWsatwareAG</t>
  </si>
  <si>
    <t>Steff_40</t>
  </si>
  <si>
    <t>Roads</t>
  </si>
  <si>
    <t>0834xxx</t>
  </si>
  <si>
    <t>DerLarser</t>
  </si>
  <si>
    <t>Daten von VIN,Produktion und Transport nicht mehr bekannt</t>
  </si>
  <si>
    <t>Bestätigt am</t>
  </si>
  <si>
    <t>20.04. / 08.05.</t>
  </si>
  <si>
    <t>Winzer</t>
  </si>
  <si>
    <t>neon</t>
  </si>
  <si>
    <t>788xx</t>
  </si>
  <si>
    <t>OAKLAND EXPRESS</t>
  </si>
  <si>
    <t>19.04. / 03.05.</t>
  </si>
  <si>
    <t>FFP727xx</t>
  </si>
  <si>
    <t>EV4EVER</t>
  </si>
  <si>
    <t>tripleP #2</t>
  </si>
  <si>
    <t>tripleP #1</t>
  </si>
  <si>
    <t>S70D</t>
  </si>
  <si>
    <t>Mittelwerte S70D</t>
  </si>
  <si>
    <t>Umbestellt/Storniert von S85D auf S70D</t>
  </si>
  <si>
    <t>wuschelS</t>
  </si>
  <si>
    <t>793xx</t>
  </si>
  <si>
    <t>Carsten</t>
  </si>
  <si>
    <t>BeatA</t>
  </si>
  <si>
    <t>FFP775xx</t>
  </si>
  <si>
    <t>Mathie</t>
  </si>
  <si>
    <t>FFO8461x</t>
  </si>
  <si>
    <t>GeeFive</t>
  </si>
  <si>
    <t>802xx</t>
  </si>
  <si>
    <t>FFP7753xx</t>
  </si>
  <si>
    <t>t.birker</t>
  </si>
  <si>
    <t>FF0819xx</t>
  </si>
  <si>
    <t>FF084xx</t>
  </si>
  <si>
    <t>FF0847xx</t>
  </si>
  <si>
    <t>OBOllmann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</si>
</sst>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23"/>
      <name val="Calibri"/>
      <family val="2"/>
    </font>
    <font>
      <sz val="11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B0F0"/>
      <name val="Calibri"/>
      <family val="2"/>
    </font>
    <font>
      <b/>
      <sz val="12"/>
      <color rgb="FF00B0F0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</font>
    <font>
      <sz val="12"/>
      <color theme="0" tint="-0.49998474074526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FFC000"/>
      <name val="Calibri"/>
      <family val="2"/>
      <scheme val="minor"/>
    </font>
    <font>
      <b/>
      <sz val="12"/>
      <color rgb="FFFFC000"/>
      <name val="Calibri"/>
      <family val="2"/>
    </font>
    <font>
      <sz val="12"/>
      <color theme="1"/>
      <name val="Calibri"/>
      <family val="2"/>
    </font>
    <font>
      <sz val="12"/>
      <color rgb="FFC0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0" tint="-0.249977111117893"/>
      <name val="Calibri"/>
      <family val="2"/>
    </font>
    <font>
      <b/>
      <sz val="12"/>
      <color theme="0" tint="-0.249977111117893"/>
      <name val="Calibri"/>
      <family val="2"/>
    </font>
    <font>
      <b/>
      <sz val="12"/>
      <color theme="0" tint="-0.14999847407452621"/>
      <name val="Calibri"/>
      <family val="2"/>
    </font>
    <font>
      <b/>
      <sz val="12"/>
      <color theme="1"/>
      <name val="Calibri"/>
      <family val="2"/>
    </font>
    <font>
      <sz val="12"/>
      <color theme="0" tint="-0.249977111117893"/>
      <name val="Calibri"/>
      <family val="2"/>
      <scheme val="minor"/>
    </font>
    <font>
      <i/>
      <sz val="12"/>
      <color theme="0" tint="-0.249977111117893"/>
      <name val="Calibri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</font>
    <font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  <font>
      <sz val="8"/>
      <name val="Calibri"/>
      <family val="2"/>
      <scheme val="minor"/>
    </font>
    <font>
      <i/>
      <sz val="8"/>
      <name val="Calibri"/>
      <family val="2"/>
    </font>
    <font>
      <sz val="8"/>
      <color theme="0" tint="-0.249977111117893"/>
      <name val="Calibri"/>
      <family val="2"/>
    </font>
    <font>
      <sz val="8"/>
      <color rgb="FF00B0F0"/>
      <name val="Calibri"/>
      <family val="2"/>
    </font>
    <font>
      <u/>
      <sz val="12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rgb="FFC00000"/>
      <name val="Calibri"/>
      <family val="2"/>
    </font>
    <font>
      <u/>
      <sz val="12"/>
      <color theme="11"/>
      <name val="Calibri"/>
      <family val="2"/>
      <scheme val="minor"/>
    </font>
    <font>
      <b/>
      <u/>
      <sz val="12"/>
      <color indexed="8"/>
      <name val="Calibri"/>
    </font>
    <font>
      <sz val="12"/>
      <color rgb="FF008000"/>
      <name val="Calibri"/>
    </font>
    <font>
      <sz val="8"/>
      <color rgb="FF008000"/>
      <name val="Calibri"/>
    </font>
    <font>
      <b/>
      <sz val="12"/>
      <color rgb="FF008000"/>
      <name val="Calibri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/>
      <diagonal/>
    </border>
    <border>
      <left/>
      <right/>
      <top style="medium">
        <color auto="1"/>
      </top>
      <bottom/>
      <diagonal/>
    </border>
  </borders>
  <cellStyleXfs count="167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00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2" applyNumberFormat="1" applyFont="1" applyFill="1"/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4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4" fontId="8" fillId="0" borderId="0" xfId="0" applyNumberFormat="1" applyFont="1" applyFill="1"/>
    <xf numFmtId="1" fontId="8" fillId="0" borderId="0" xfId="0" applyNumberFormat="1" applyFont="1" applyFill="1" applyAlignment="1">
      <alignment horizontal="center"/>
    </xf>
    <xf numFmtId="0" fontId="9" fillId="0" borderId="0" xfId="0" applyFont="1"/>
    <xf numFmtId="14" fontId="13" fillId="0" borderId="0" xfId="0" applyNumberFormat="1" applyFont="1" applyFill="1"/>
    <xf numFmtId="1" fontId="13" fillId="0" borderId="0" xfId="0" applyNumberFormat="1" applyFont="1" applyFill="1" applyAlignment="1">
      <alignment horizontal="center"/>
    </xf>
    <xf numFmtId="0" fontId="14" fillId="0" borderId="0" xfId="0" applyFont="1"/>
    <xf numFmtId="14" fontId="17" fillId="0" borderId="0" xfId="0" applyNumberFormat="1" applyFont="1" applyFill="1"/>
    <xf numFmtId="1" fontId="17" fillId="0" borderId="0" xfId="0" applyNumberFormat="1" applyFont="1" applyFill="1" applyAlignment="1">
      <alignment horizontal="center"/>
    </xf>
    <xf numFmtId="0" fontId="17" fillId="0" borderId="0" xfId="0" applyFont="1"/>
    <xf numFmtId="0" fontId="8" fillId="0" borderId="0" xfId="0" applyFont="1"/>
    <xf numFmtId="0" fontId="13" fillId="0" borderId="0" xfId="0" applyFont="1"/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/>
    <xf numFmtId="1" fontId="12" fillId="0" borderId="0" xfId="2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4" fontId="17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1" fontId="2" fillId="0" borderId="2" xfId="2" applyNumberFormat="1" applyFont="1" applyFill="1" applyBorder="1"/>
    <xf numFmtId="1" fontId="8" fillId="0" borderId="0" xfId="2" applyNumberFormat="1" applyFont="1" applyFill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/>
    <xf numFmtId="1" fontId="10" fillId="0" borderId="0" xfId="2" applyNumberFormat="1" applyFont="1" applyFill="1" applyAlignment="1">
      <alignment horizontal="center"/>
    </xf>
    <xf numFmtId="14" fontId="20" fillId="0" borderId="0" xfId="0" applyNumberFormat="1" applyFont="1" applyFill="1" applyBorder="1" applyAlignment="1" applyProtection="1">
      <alignment horizontal="center"/>
      <protection locked="0"/>
    </xf>
    <xf numFmtId="14" fontId="20" fillId="0" borderId="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20" fillId="0" borderId="2" xfId="2" applyNumberFormat="1" applyFont="1" applyFill="1" applyBorder="1" applyAlignment="1">
      <alignment horizontal="center"/>
    </xf>
    <xf numFmtId="14" fontId="20" fillId="0" borderId="0" xfId="0" applyNumberFormat="1" applyFont="1" applyFill="1"/>
    <xf numFmtId="1" fontId="20" fillId="0" borderId="0" xfId="2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/>
    </xf>
    <xf numFmtId="0" fontId="21" fillId="0" borderId="0" xfId="0" applyFont="1"/>
    <xf numFmtId="14" fontId="10" fillId="0" borderId="0" xfId="0" applyNumberFormat="1" applyFont="1" applyFill="1"/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14" fontId="10" fillId="0" borderId="0" xfId="0" applyNumberFormat="1" applyFont="1" applyFill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0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Border="1" applyAlignment="1" applyProtection="1">
      <alignment horizontal="center"/>
      <protection locked="0"/>
    </xf>
    <xf numFmtId="14" fontId="20" fillId="0" borderId="1" xfId="0" applyNumberFormat="1" applyFont="1" applyBorder="1" applyAlignment="1">
      <alignment horizontal="center"/>
    </xf>
    <xf numFmtId="0" fontId="20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Border="1" applyAlignment="1" applyProtection="1">
      <alignment horizontal="center"/>
      <protection locked="0"/>
    </xf>
    <xf numFmtId="14" fontId="19" fillId="0" borderId="1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Border="1" applyAlignment="1" applyProtection="1">
      <alignment horizontal="center"/>
      <protection locked="0"/>
    </xf>
    <xf numFmtId="14" fontId="18" fillId="0" borderId="1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0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" fontId="17" fillId="0" borderId="0" xfId="2" applyNumberFormat="1" applyFont="1" applyFill="1" applyAlignment="1">
      <alignment horizontal="center"/>
    </xf>
    <xf numFmtId="0" fontId="23" fillId="0" borderId="0" xfId="0" applyFont="1"/>
    <xf numFmtId="0" fontId="0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Border="1" applyAlignment="1" applyProtection="1">
      <alignment horizontal="center"/>
      <protection locked="0"/>
    </xf>
    <xf numFmtId="14" fontId="17" fillId="0" borderId="1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4" fontId="17" fillId="0" borderId="0" xfId="2" applyNumberFormat="1" applyFont="1" applyFill="1" applyBorder="1" applyAlignment="1" applyProtection="1">
      <alignment horizontal="center"/>
      <protection locked="0"/>
    </xf>
    <xf numFmtId="14" fontId="17" fillId="0" borderId="1" xfId="2" applyNumberFormat="1" applyFont="1" applyFill="1" applyBorder="1" applyAlignment="1">
      <alignment horizontal="center"/>
    </xf>
    <xf numFmtId="14" fontId="17" fillId="0" borderId="0" xfId="2" applyNumberFormat="1" applyFont="1" applyFill="1" applyAlignment="1">
      <alignment horizontal="center"/>
    </xf>
    <xf numFmtId="14" fontId="17" fillId="0" borderId="0" xfId="1" applyNumberFormat="1" applyFont="1" applyFill="1" applyBorder="1" applyAlignment="1" applyProtection="1">
      <alignment horizontal="center"/>
      <protection locked="0"/>
    </xf>
    <xf numFmtId="14" fontId="17" fillId="0" borderId="1" xfId="1" applyNumberFormat="1" applyFont="1" applyFill="1" applyBorder="1" applyAlignment="1">
      <alignment horizontal="center"/>
    </xf>
    <xf numFmtId="1" fontId="17" fillId="0" borderId="0" xfId="1" applyNumberFormat="1" applyFont="1" applyFill="1" applyAlignment="1">
      <alignment horizontal="center"/>
    </xf>
    <xf numFmtId="14" fontId="17" fillId="0" borderId="0" xfId="1" applyNumberFormat="1" applyFont="1" applyFill="1" applyAlignment="1">
      <alignment horizontal="center"/>
    </xf>
    <xf numFmtId="0" fontId="2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Border="1" applyAlignment="1" applyProtection="1">
      <alignment horizontal="center"/>
      <protection locked="0"/>
    </xf>
    <xf numFmtId="0" fontId="25" fillId="0" borderId="1" xfId="0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2" xfId="2" applyNumberFormat="1" applyFont="1" applyFill="1" applyBorder="1" applyAlignment="1">
      <alignment horizontal="center"/>
    </xf>
    <xf numFmtId="0" fontId="27" fillId="0" borderId="0" xfId="2" applyNumberFormat="1" applyFont="1" applyFill="1" applyAlignment="1">
      <alignment horizontal="center"/>
    </xf>
    <xf numFmtId="0" fontId="27" fillId="0" borderId="0" xfId="2" applyNumberFormat="1" applyFont="1" applyFill="1" applyBorder="1" applyAlignment="1">
      <alignment horizontal="center"/>
    </xf>
    <xf numFmtId="0" fontId="28" fillId="0" borderId="0" xfId="3" applyNumberFormat="1" applyFont="1" applyFill="1" applyAlignment="1">
      <alignment horizontal="center"/>
    </xf>
    <xf numFmtId="0" fontId="29" fillId="0" borderId="0" xfId="2" applyNumberFormat="1" applyFont="1" applyFill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2" fillId="0" borderId="0" xfId="2" applyNumberFormat="1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33" fillId="0" borderId="0" xfId="2" applyNumberFormat="1" applyFont="1" applyFill="1" applyAlignment="1">
      <alignment horizontal="center"/>
    </xf>
    <xf numFmtId="0" fontId="35" fillId="0" borderId="0" xfId="3" applyNumberFormat="1" applyFont="1" applyFill="1" applyAlignment="1">
      <alignment horizontal="center"/>
    </xf>
    <xf numFmtId="0" fontId="36" fillId="0" borderId="0" xfId="2" applyNumberFormat="1" applyFont="1" applyFill="1" applyAlignment="1">
      <alignment horizontal="center"/>
    </xf>
    <xf numFmtId="1" fontId="13" fillId="0" borderId="2" xfId="2" applyNumberFormat="1" applyFont="1" applyFill="1" applyBorder="1" applyAlignment="1">
      <alignment horizontal="center"/>
    </xf>
    <xf numFmtId="1" fontId="13" fillId="0" borderId="0" xfId="2" applyNumberFormat="1" applyFont="1" applyFill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14" fontId="1" fillId="8" borderId="3" xfId="0" applyNumberFormat="1" applyFont="1" applyFill="1" applyBorder="1" applyAlignment="1">
      <alignment horizontal="center" vertical="center"/>
    </xf>
    <xf numFmtId="14" fontId="1" fillId="8" borderId="3" xfId="0" applyNumberFormat="1" applyFont="1" applyFill="1" applyBorder="1" applyAlignment="1">
      <alignment horizontal="center" vertical="center" wrapText="1"/>
    </xf>
    <xf numFmtId="1" fontId="1" fillId="11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10" borderId="4" xfId="0" applyNumberFormat="1" applyFont="1" applyFill="1" applyBorder="1" applyAlignment="1">
      <alignment horizontal="center" vertical="center"/>
    </xf>
    <xf numFmtId="14" fontId="1" fillId="13" borderId="3" xfId="0" applyNumberFormat="1" applyFont="1" applyFill="1" applyBorder="1" applyAlignment="1">
      <alignment horizontal="center" vertical="center" wrapText="1"/>
    </xf>
    <xf numFmtId="0" fontId="14" fillId="13" borderId="3" xfId="0" applyNumberFormat="1" applyFont="1" applyFill="1" applyBorder="1" applyAlignment="1">
      <alignment horizontal="center" vertical="center" wrapText="1"/>
    </xf>
    <xf numFmtId="0" fontId="1" fillId="16" borderId="3" xfId="0" applyNumberFormat="1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 wrapText="1"/>
    </xf>
    <xf numFmtId="14" fontId="1" fillId="13" borderId="4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6" fillId="0" borderId="2" xfId="3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34" fillId="0" borderId="2" xfId="3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14" fontId="17" fillId="0" borderId="5" xfId="0" applyNumberFormat="1" applyFont="1" applyFill="1" applyBorder="1" applyAlignment="1">
      <alignment horizontal="center"/>
    </xf>
    <xf numFmtId="14" fontId="20" fillId="0" borderId="5" xfId="0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5" xfId="0" applyBorder="1"/>
    <xf numFmtId="1" fontId="17" fillId="0" borderId="5" xfId="2" applyNumberFormat="1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1" fontId="10" fillId="0" borderId="5" xfId="2" applyNumberFormat="1" applyFont="1" applyFill="1" applyBorder="1" applyAlignment="1">
      <alignment horizontal="center"/>
    </xf>
    <xf numFmtId="1" fontId="13" fillId="0" borderId="5" xfId="2" applyNumberFormat="1" applyFont="1" applyFill="1" applyBorder="1" applyAlignment="1">
      <alignment horizontal="center"/>
    </xf>
    <xf numFmtId="1" fontId="20" fillId="0" borderId="5" xfId="2" applyNumberFormat="1" applyFont="1" applyFill="1" applyBorder="1" applyAlignment="1">
      <alignment horizontal="center"/>
    </xf>
    <xf numFmtId="14" fontId="1" fillId="12" borderId="6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1" fontId="12" fillId="0" borderId="5" xfId="2" applyNumberFormat="1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7" fillId="0" borderId="0" xfId="2" applyNumberFormat="1" applyFont="1" applyFill="1" applyBorder="1" applyAlignment="1">
      <alignment horizontal="center"/>
    </xf>
    <xf numFmtId="14" fontId="17" fillId="0" borderId="0" xfId="1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5" fillId="18" borderId="7" xfId="0" applyFont="1" applyFill="1" applyBorder="1"/>
    <xf numFmtId="1" fontId="15" fillId="18" borderId="7" xfId="0" applyNumberFormat="1" applyFont="1" applyFill="1" applyBorder="1" applyAlignment="1">
      <alignment horizontal="center"/>
    </xf>
    <xf numFmtId="14" fontId="15" fillId="18" borderId="7" xfId="0" applyNumberFormat="1" applyFont="1" applyFill="1" applyBorder="1" applyAlignment="1">
      <alignment horizontal="center"/>
    </xf>
    <xf numFmtId="1" fontId="16" fillId="18" borderId="7" xfId="2" applyNumberFormat="1" applyFont="1" applyFill="1" applyBorder="1" applyAlignment="1">
      <alignment horizontal="center"/>
    </xf>
    <xf numFmtId="1" fontId="16" fillId="18" borderId="9" xfId="2" applyNumberFormat="1" applyFont="1" applyFill="1" applyBorder="1" applyAlignment="1">
      <alignment horizontal="center"/>
    </xf>
    <xf numFmtId="0" fontId="27" fillId="18" borderId="9" xfId="2" applyNumberFormat="1" applyFont="1" applyFill="1" applyBorder="1" applyAlignment="1">
      <alignment horizontal="center"/>
    </xf>
    <xf numFmtId="1" fontId="16" fillId="18" borderId="8" xfId="2" applyNumberFormat="1" applyFont="1" applyFill="1" applyBorder="1" applyAlignment="1">
      <alignment horizontal="center"/>
    </xf>
    <xf numFmtId="0" fontId="15" fillId="18" borderId="8" xfId="0" applyNumberFormat="1" applyFont="1" applyFill="1" applyBorder="1" applyAlignment="1">
      <alignment horizontal="center"/>
    </xf>
    <xf numFmtId="0" fontId="15" fillId="18" borderId="8" xfId="0" applyFont="1" applyFill="1" applyBorder="1" applyAlignment="1">
      <alignment horizontal="center"/>
    </xf>
    <xf numFmtId="0" fontId="15" fillId="18" borderId="0" xfId="0" applyFont="1" applyFill="1" applyBorder="1"/>
    <xf numFmtId="14" fontId="1" fillId="8" borderId="6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/>
    </xf>
    <xf numFmtId="14" fontId="19" fillId="0" borderId="5" xfId="0" applyNumberFormat="1" applyFont="1" applyFill="1" applyBorder="1" applyAlignment="1">
      <alignment horizontal="center"/>
    </xf>
    <xf numFmtId="14" fontId="18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4" fontId="17" fillId="0" borderId="5" xfId="2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4" fontId="17" fillId="0" borderId="5" xfId="1" applyNumberFormat="1" applyFont="1" applyFill="1" applyBorder="1" applyAlignment="1">
      <alignment horizontal="center"/>
    </xf>
    <xf numFmtId="1" fontId="1" fillId="10" borderId="6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16" fillId="18" borderId="10" xfId="2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10" fillId="0" borderId="5" xfId="2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" fillId="11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/>
    </xf>
    <xf numFmtId="14" fontId="1" fillId="9" borderId="6" xfId="0" applyNumberFormat="1" applyFont="1" applyFill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 horizontal="center"/>
    </xf>
    <xf numFmtId="14" fontId="15" fillId="18" borderId="12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4" fontId="8" fillId="7" borderId="11" xfId="0" applyNumberFormat="1" applyFont="1" applyFill="1" applyBorder="1" applyAlignment="1">
      <alignment horizontal="center"/>
    </xf>
    <xf numFmtId="14" fontId="8" fillId="6" borderId="11" xfId="0" applyNumberFormat="1" applyFont="1" applyFill="1" applyBorder="1" applyAlignment="1">
      <alignment horizontal="center"/>
    </xf>
    <xf numFmtId="14" fontId="10" fillId="6" borderId="11" xfId="0" applyNumberFormat="1" applyFont="1" applyFill="1" applyBorder="1" applyAlignment="1">
      <alignment horizontal="center"/>
    </xf>
    <xf numFmtId="14" fontId="10" fillId="6" borderId="13" xfId="0" applyNumberFormat="1" applyFont="1" applyFill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14" fontId="17" fillId="0" borderId="13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8" fillId="6" borderId="13" xfId="0" applyNumberFormat="1" applyFont="1" applyFill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4" fontId="17" fillId="6" borderId="13" xfId="0" applyNumberFormat="1" applyFont="1" applyFill="1" applyBorder="1" applyAlignment="1">
      <alignment horizontal="center"/>
    </xf>
    <xf numFmtId="14" fontId="17" fillId="6" borderId="11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14" fontId="17" fillId="0" borderId="11" xfId="2" applyNumberFormat="1" applyFont="1" applyFill="1" applyBorder="1" applyAlignment="1">
      <alignment horizontal="center"/>
    </xf>
    <xf numFmtId="14" fontId="17" fillId="0" borderId="11" xfId="1" applyNumberFormat="1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0" fontId="1" fillId="15" borderId="6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19" fillId="0" borderId="5" xfId="0" applyFont="1" applyFill="1" applyBorder="1"/>
    <xf numFmtId="0" fontId="18" fillId="0" borderId="5" xfId="0" applyFont="1" applyFill="1" applyBorder="1"/>
    <xf numFmtId="0" fontId="15" fillId="18" borderId="10" xfId="0" applyFont="1" applyFill="1" applyBorder="1"/>
    <xf numFmtId="0" fontId="1" fillId="0" borderId="5" xfId="0" applyFont="1" applyBorder="1"/>
    <xf numFmtId="0" fontId="11" fillId="0" borderId="5" xfId="0" applyFont="1" applyBorder="1"/>
    <xf numFmtId="0" fontId="9" fillId="0" borderId="5" xfId="0" applyFont="1" applyBorder="1"/>
    <xf numFmtId="0" fontId="23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13" fillId="0" borderId="5" xfId="0" applyFont="1" applyBorder="1"/>
    <xf numFmtId="0" fontId="17" fillId="0" borderId="5" xfId="0" applyFont="1" applyBorder="1"/>
    <xf numFmtId="0" fontId="14" fillId="0" borderId="5" xfId="0" applyFont="1" applyBorder="1"/>
    <xf numFmtId="0" fontId="0" fillId="0" borderId="5" xfId="0" applyFont="1" applyBorder="1"/>
    <xf numFmtId="0" fontId="20" fillId="0" borderId="5" xfId="0" applyFont="1" applyBorder="1"/>
    <xf numFmtId="0" fontId="21" fillId="0" borderId="5" xfId="0" applyFont="1" applyBorder="1"/>
    <xf numFmtId="0" fontId="21" fillId="0" borderId="5" xfId="0" applyFont="1" applyFill="1" applyBorder="1"/>
    <xf numFmtId="0" fontId="24" fillId="0" borderId="5" xfId="0" applyFont="1" applyBorder="1"/>
    <xf numFmtId="14" fontId="8" fillId="10" borderId="0" xfId="0" applyNumberFormat="1" applyFont="1" applyFill="1" applyAlignment="1">
      <alignment horizontal="center"/>
    </xf>
    <xf numFmtId="14" fontId="10" fillId="10" borderId="0" xfId="0" applyNumberFormat="1" applyFont="1" applyFill="1" applyAlignment="1">
      <alignment horizontal="center"/>
    </xf>
    <xf numFmtId="1" fontId="8" fillId="10" borderId="0" xfId="0" applyNumberFormat="1" applyFont="1" applyFill="1" applyAlignment="1">
      <alignment horizontal="center"/>
    </xf>
    <xf numFmtId="14" fontId="8" fillId="8" borderId="0" xfId="0" applyNumberFormat="1" applyFont="1" applyFill="1" applyBorder="1" applyAlignment="1">
      <alignment horizontal="center"/>
    </xf>
    <xf numFmtId="14" fontId="10" fillId="8" borderId="0" xfId="0" applyNumberFormat="1" applyFont="1" applyFill="1" applyAlignment="1">
      <alignment horizontal="center"/>
    </xf>
    <xf numFmtId="14" fontId="8" fillId="8" borderId="0" xfId="0" applyNumberFormat="1" applyFont="1" applyFill="1" applyAlignment="1">
      <alignment horizontal="center"/>
    </xf>
    <xf numFmtId="0" fontId="11" fillId="6" borderId="0" xfId="0" applyFont="1" applyFill="1"/>
    <xf numFmtId="14" fontId="10" fillId="6" borderId="1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2" applyFont="1" applyFill="1" applyAlignment="1">
      <alignment horizontal="left"/>
    </xf>
    <xf numFmtId="0" fontId="17" fillId="0" borderId="0" xfId="1" applyFont="1" applyFill="1" applyAlignment="1">
      <alignment horizontal="left"/>
    </xf>
    <xf numFmtId="14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18" borderId="7" xfId="0" applyFont="1" applyFill="1" applyBorder="1" applyAlignment="1"/>
    <xf numFmtId="14" fontId="38" fillId="11" borderId="4" xfId="0" applyNumberFormat="1" applyFont="1" applyFill="1" applyBorder="1" applyAlignment="1">
      <alignment horizontal="center" vertical="center" wrapText="1"/>
    </xf>
    <xf numFmtId="14" fontId="38" fillId="12" borderId="4" xfId="0" applyNumberFormat="1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/>
    </xf>
    <xf numFmtId="14" fontId="38" fillId="8" borderId="3" xfId="0" applyNumberFormat="1" applyFont="1" applyFill="1" applyBorder="1" applyAlignment="1" applyProtection="1">
      <alignment horizontal="center" vertical="center"/>
      <protection locked="0"/>
    </xf>
    <xf numFmtId="14" fontId="38" fillId="10" borderId="3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14" fontId="10" fillId="7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4" fontId="39" fillId="0" borderId="0" xfId="0" applyNumberFormat="1" applyFont="1" applyFill="1" applyBorder="1" applyAlignment="1" applyProtection="1">
      <alignment horizontal="center"/>
      <protection locked="0"/>
    </xf>
    <xf numFmtId="14" fontId="39" fillId="0" borderId="1" xfId="0" applyNumberFormat="1" applyFont="1" applyFill="1" applyBorder="1" applyAlignment="1">
      <alignment horizontal="center"/>
    </xf>
    <xf numFmtId="1" fontId="39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14" fontId="39" fillId="0" borderId="5" xfId="0" applyNumberFormat="1" applyFont="1" applyFill="1" applyBorder="1" applyAlignment="1">
      <alignment horizontal="center"/>
    </xf>
    <xf numFmtId="1" fontId="39" fillId="0" borderId="5" xfId="2" applyNumberFormat="1" applyFont="1" applyFill="1" applyBorder="1" applyAlignment="1">
      <alignment horizontal="center"/>
    </xf>
    <xf numFmtId="1" fontId="39" fillId="0" borderId="0" xfId="2" applyNumberFormat="1" applyFont="1" applyFill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" fontId="39" fillId="0" borderId="2" xfId="2" applyNumberFormat="1" applyFont="1" applyFill="1" applyBorder="1" applyAlignment="1">
      <alignment horizontal="center"/>
    </xf>
    <xf numFmtId="0" fontId="40" fillId="0" borderId="2" xfId="2" applyNumberFormat="1" applyFont="1" applyFill="1" applyBorder="1" applyAlignment="1">
      <alignment horizontal="center"/>
    </xf>
    <xf numFmtId="14" fontId="39" fillId="0" borderId="11" xfId="0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>
      <alignment horizontal="center"/>
    </xf>
    <xf numFmtId="1" fontId="39" fillId="0" borderId="0" xfId="2" applyNumberFormat="1" applyFont="1" applyFill="1" applyAlignment="1">
      <alignment horizontal="center"/>
    </xf>
    <xf numFmtId="0" fontId="40" fillId="0" borderId="0" xfId="2" applyNumberFormat="1" applyFont="1" applyFill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14" fontId="39" fillId="0" borderId="0" xfId="0" applyNumberFormat="1" applyFont="1" applyFill="1"/>
    <xf numFmtId="0" fontId="41" fillId="0" borderId="5" xfId="0" applyFont="1" applyBorder="1"/>
    <xf numFmtId="0" fontId="39" fillId="0" borderId="0" xfId="0" applyFont="1" applyFill="1" applyAlignment="1">
      <alignment horizontal="left"/>
    </xf>
    <xf numFmtId="0" fontId="41" fillId="0" borderId="0" xfId="0" applyFont="1"/>
    <xf numFmtId="1" fontId="26" fillId="19" borderId="2" xfId="3" applyNumberFormat="1" applyFill="1" applyBorder="1" applyAlignment="1">
      <alignment horizontal="center"/>
    </xf>
    <xf numFmtId="0" fontId="29" fillId="19" borderId="0" xfId="2" applyNumberFormat="1" applyFont="1" applyFill="1" applyAlignment="1">
      <alignment horizontal="center"/>
    </xf>
    <xf numFmtId="0" fontId="28" fillId="19" borderId="0" xfId="3" applyNumberFormat="1" applyFont="1" applyFill="1" applyAlignment="1">
      <alignment horizontal="center"/>
    </xf>
    <xf numFmtId="0" fontId="39" fillId="0" borderId="0" xfId="0" applyFont="1" applyFill="1" applyAlignment="1">
      <alignment horizontal="left"/>
    </xf>
    <xf numFmtId="14" fontId="39" fillId="8" borderId="0" xfId="0" applyNumberFormat="1" applyFont="1" applyFill="1" applyBorder="1" applyAlignment="1">
      <alignment horizontal="center"/>
    </xf>
    <xf numFmtId="14" fontId="39" fillId="8" borderId="0" xfId="0" applyNumberFormat="1" applyFont="1" applyFill="1" applyAlignment="1">
      <alignment horizontal="center"/>
    </xf>
    <xf numFmtId="14" fontId="39" fillId="8" borderId="5" xfId="0" applyNumberFormat="1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5" fillId="18" borderId="7" xfId="0" applyFont="1" applyFill="1" applyBorder="1" applyAlignment="1">
      <alignment horizontal="center"/>
    </xf>
    <xf numFmtId="0" fontId="15" fillId="18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4" fontId="17" fillId="7" borderId="11" xfId="0" applyNumberFormat="1" applyFont="1" applyFill="1" applyBorder="1" applyAlignment="1">
      <alignment horizontal="center"/>
    </xf>
    <xf numFmtId="14" fontId="8" fillId="8" borderId="5" xfId="0" applyNumberFormat="1" applyFont="1" applyFill="1" applyBorder="1" applyAlignment="1">
      <alignment horizontal="center"/>
    </xf>
  </cellXfs>
  <cellStyles count="167"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Besuchter Link" xfId="27" builtinId="9" hidden="1"/>
    <cellStyle name="Besuchter Link" xfId="28" builtinId="9" hidden="1"/>
    <cellStyle name="Besuchter Link" xfId="29" builtinId="9" hidden="1"/>
    <cellStyle name="Besuchter Link" xfId="30" builtinId="9" hidden="1"/>
    <cellStyle name="Besuchter Link" xfId="31" builtinId="9" hidden="1"/>
    <cellStyle name="Besuchter Link" xfId="32" builtinId="9" hidden="1"/>
    <cellStyle name="Besuchter Link" xfId="33" builtinId="9" hidden="1"/>
    <cellStyle name="Besuchter Link" xfId="34" builtinId="9" hidden="1"/>
    <cellStyle name="Besuchter Link" xfId="35" builtinId="9" hidden="1"/>
    <cellStyle name="Besuchter Link" xfId="36" builtinId="9" hidden="1"/>
    <cellStyle name="Besuchter Link" xfId="37" builtinId="9" hidden="1"/>
    <cellStyle name="Besuchter Link" xfId="38" builtinId="9" hidden="1"/>
    <cellStyle name="Besuchter Link" xfId="39" builtinId="9" hidden="1"/>
    <cellStyle name="Besuchter Link" xfId="40" builtinId="9" hidden="1"/>
    <cellStyle name="Besuchter Link" xfId="41" builtinId="9" hidden="1"/>
    <cellStyle name="Besuchter Link" xfId="42" builtinId="9" hidden="1"/>
    <cellStyle name="Besuchter Link" xfId="43" builtinId="9" hidden="1"/>
    <cellStyle name="Besuchter Link" xfId="44" builtinId="9" hidden="1"/>
    <cellStyle name="Besuchter Link" xfId="45" builtinId="9" hidden="1"/>
    <cellStyle name="Besuchter Link" xfId="46" builtinId="9" hidden="1"/>
    <cellStyle name="Besuchter Link" xfId="47" builtinId="9" hidden="1"/>
    <cellStyle name="Besuchter Link" xfId="48" builtinId="9" hidden="1"/>
    <cellStyle name="Besuchter Link" xfId="49" builtinId="9" hidden="1"/>
    <cellStyle name="Besuchter Link" xfId="50" builtinId="9" hidden="1"/>
    <cellStyle name="Besuchter Link" xfId="51" builtinId="9" hidden="1"/>
    <cellStyle name="Besuchter Link" xfId="52" builtinId="9" hidden="1"/>
    <cellStyle name="Besuchter Link" xfId="53" builtinId="9" hidden="1"/>
    <cellStyle name="Besuchter Link" xfId="54" builtinId="9" hidden="1"/>
    <cellStyle name="Besuchter Link" xfId="55" builtinId="9" hidden="1"/>
    <cellStyle name="Besuchter Link" xfId="56" builtinId="9" hidden="1"/>
    <cellStyle name="Besuchter Link" xfId="57" builtinId="9" hidden="1"/>
    <cellStyle name="Besuchter Link" xfId="58" builtinId="9" hidden="1"/>
    <cellStyle name="Besuchter Link" xfId="59" builtinId="9" hidden="1"/>
    <cellStyle name="Besuchter Link" xfId="60" builtinId="9" hidden="1"/>
    <cellStyle name="Besuchter Link" xfId="61" builtinId="9" hidden="1"/>
    <cellStyle name="Besuchter Link" xfId="62" builtinId="9" hidden="1"/>
    <cellStyle name="Besuchter Link" xfId="63" builtinId="9" hidden="1"/>
    <cellStyle name="Besuchter Link" xfId="64" builtinId="9" hidden="1"/>
    <cellStyle name="Besuchter Link" xfId="65" builtinId="9" hidden="1"/>
    <cellStyle name="Besuchter Link" xfId="66" builtinId="9" hidden="1"/>
    <cellStyle name="Besuchter Link" xfId="67" builtinId="9" hidden="1"/>
    <cellStyle name="Besuchter Link" xfId="68" builtinId="9" hidden="1"/>
    <cellStyle name="Besuchter Link" xfId="69" builtinId="9" hidden="1"/>
    <cellStyle name="Besuchter Link" xfId="70" builtinId="9" hidden="1"/>
    <cellStyle name="Besuchter Link" xfId="71" builtinId="9" hidden="1"/>
    <cellStyle name="Besuchter Link" xfId="72" builtinId="9" hidden="1"/>
    <cellStyle name="Besuchter Link" xfId="73" builtinId="9" hidden="1"/>
    <cellStyle name="Besuchter Link" xfId="74" builtinId="9" hidden="1"/>
    <cellStyle name="Besuchter Link" xfId="75" builtinId="9" hidden="1"/>
    <cellStyle name="Besuchter Link" xfId="76" builtinId="9" hidden="1"/>
    <cellStyle name="Besuchter Link" xfId="77" builtinId="9" hidden="1"/>
    <cellStyle name="Besuchter Link" xfId="78" builtinId="9" hidden="1"/>
    <cellStyle name="Besuchter Link" xfId="79" builtinId="9" hidden="1"/>
    <cellStyle name="Besuchter Link" xfId="80" builtinId="9" hidden="1"/>
    <cellStyle name="Besuchter Link" xfId="81" builtinId="9" hidden="1"/>
    <cellStyle name="Besuchter Link" xfId="82" builtinId="9" hidden="1"/>
    <cellStyle name="Besuchter Link" xfId="83" builtinId="9" hidden="1"/>
    <cellStyle name="Besuchter Link" xfId="84" builtinId="9" hidden="1"/>
    <cellStyle name="Besuchter Link" xfId="85" builtinId="9" hidden="1"/>
    <cellStyle name="Besuchter Link" xfId="86" builtinId="9" hidden="1"/>
    <cellStyle name="Besuchter Link" xfId="87" builtinId="9" hidden="1"/>
    <cellStyle name="Besuchter Link" xfId="88" builtinId="9" hidden="1"/>
    <cellStyle name="Besuchter Link" xfId="89" builtinId="9" hidden="1"/>
    <cellStyle name="Besuchter Link" xfId="90" builtinId="9" hidden="1"/>
    <cellStyle name="Besuchter Link" xfId="91" builtinId="9" hidden="1"/>
    <cellStyle name="Besuchter Link" xfId="92" builtinId="9" hidden="1"/>
    <cellStyle name="Besuchter Link" xfId="93" builtinId="9" hidden="1"/>
    <cellStyle name="Besuchter Link" xfId="94" builtinId="9" hidden="1"/>
    <cellStyle name="Besuchter Link" xfId="95" builtinId="9" hidden="1"/>
    <cellStyle name="Besuchter Link" xfId="96" builtinId="9" hidden="1"/>
    <cellStyle name="Besuchter Link" xfId="97" builtinId="9" hidden="1"/>
    <cellStyle name="Besuchter Link" xfId="98" builtinId="9" hidden="1"/>
    <cellStyle name="Besuchter Link" xfId="99" builtinId="9" hidden="1"/>
    <cellStyle name="Besuchter Link" xfId="100" builtinId="9" hidden="1"/>
    <cellStyle name="Besuchter Link" xfId="101" builtinId="9" hidden="1"/>
    <cellStyle name="Besuchter Link" xfId="102" builtinId="9" hidden="1"/>
    <cellStyle name="Besuchter Link" xfId="103" builtinId="9" hidden="1"/>
    <cellStyle name="Besuchter Link" xfId="104" builtinId="9" hidden="1"/>
    <cellStyle name="Besuchter Link" xfId="105" builtinId="9" hidden="1"/>
    <cellStyle name="Besuchter Link" xfId="106" builtinId="9" hidden="1"/>
    <cellStyle name="Besuchter Link" xfId="107" builtinId="9" hidden="1"/>
    <cellStyle name="Besuchter Link" xfId="108" builtinId="9" hidden="1"/>
    <cellStyle name="Besuchter Link" xfId="109" builtinId="9" hidden="1"/>
    <cellStyle name="Besuchter Link" xfId="110" builtinId="9" hidden="1"/>
    <cellStyle name="Besuchter Link" xfId="111" builtinId="9" hidden="1"/>
    <cellStyle name="Besuchter Link" xfId="112" builtinId="9" hidden="1"/>
    <cellStyle name="Besuchter Link" xfId="113" builtinId="9" hidden="1"/>
    <cellStyle name="Besuchter Link" xfId="114" builtinId="9" hidden="1"/>
    <cellStyle name="Besuchter Link" xfId="115" builtinId="9" hidden="1"/>
    <cellStyle name="Besuchter Link" xfId="116" builtinId="9" hidden="1"/>
    <cellStyle name="Besuchter Link" xfId="117" builtinId="9" hidden="1"/>
    <cellStyle name="Besuchter Link" xfId="118" builtinId="9" hidden="1"/>
    <cellStyle name="Besuchter Link" xfId="119" builtinId="9" hidden="1"/>
    <cellStyle name="Besuchter Link" xfId="120" builtinId="9" hidden="1"/>
    <cellStyle name="Besuchter Link" xfId="121" builtinId="9" hidden="1"/>
    <cellStyle name="Besuchter Link" xfId="122" builtinId="9" hidden="1"/>
    <cellStyle name="Besuchter Link" xfId="123" builtinId="9" hidden="1"/>
    <cellStyle name="Besuchter Link" xfId="124" builtinId="9" hidden="1"/>
    <cellStyle name="Besuchter Link" xfId="125" builtinId="9" hidden="1"/>
    <cellStyle name="Besuchter Link" xfId="126" builtinId="9" hidden="1"/>
    <cellStyle name="Besuchter Link" xfId="127" builtinId="9" hidden="1"/>
    <cellStyle name="Besuchter Link" xfId="128" builtinId="9" hidden="1"/>
    <cellStyle name="Besuchter Link" xfId="129" builtinId="9" hidden="1"/>
    <cellStyle name="Besuchter Link" xfId="130" builtinId="9" hidden="1"/>
    <cellStyle name="Besuchter Link" xfId="131" builtinId="9" hidden="1"/>
    <cellStyle name="Besuchter Link" xfId="132" builtinId="9" hidden="1"/>
    <cellStyle name="Besuchter Link" xfId="133" builtinId="9" hidden="1"/>
    <cellStyle name="Besuchter Link" xfId="134" builtinId="9" hidden="1"/>
    <cellStyle name="Besuchter Link" xfId="135" builtinId="9" hidden="1"/>
    <cellStyle name="Besuchter Link" xfId="136" builtinId="9" hidden="1"/>
    <cellStyle name="Besuchter Link" xfId="137" builtinId="9" hidden="1"/>
    <cellStyle name="Besuchter Link" xfId="138" builtinId="9" hidden="1"/>
    <cellStyle name="Besuchter Link" xfId="139" builtinId="9" hidden="1"/>
    <cellStyle name="Besuchter Link" xfId="140" builtinId="9" hidden="1"/>
    <cellStyle name="Besuchter Link" xfId="141" builtinId="9" hidden="1"/>
    <cellStyle name="Besuchter Link" xfId="142" builtinId="9" hidden="1"/>
    <cellStyle name="Besuchter Link" xfId="143" builtinId="9" hidden="1"/>
    <cellStyle name="Besuchter Link" xfId="144" builtinId="9" hidden="1"/>
    <cellStyle name="Besuchter Link" xfId="145" builtinId="9" hidden="1"/>
    <cellStyle name="Besuchter Link" xfId="146" builtinId="9" hidden="1"/>
    <cellStyle name="Besuchter Link" xfId="147" builtinId="9" hidden="1"/>
    <cellStyle name="Besuchter Link" xfId="148" builtinId="9" hidden="1"/>
    <cellStyle name="Besuchter Link" xfId="149" builtinId="9" hidden="1"/>
    <cellStyle name="Besuchter Link" xfId="150" builtinId="9" hidden="1"/>
    <cellStyle name="Besuchter Link" xfId="151" builtinId="9" hidden="1"/>
    <cellStyle name="Besuchter Link" xfId="152" builtinId="9" hidden="1"/>
    <cellStyle name="Besuchter Link" xfId="153" builtinId="9" hidden="1"/>
    <cellStyle name="Besuchter Link" xfId="154" builtinId="9" hidden="1"/>
    <cellStyle name="Besuchter Link" xfId="155" builtinId="9" hidden="1"/>
    <cellStyle name="Besuchter Link" xfId="156" builtinId="9" hidden="1"/>
    <cellStyle name="Besuchter Link" xfId="157" builtinId="9" hidden="1"/>
    <cellStyle name="Besuchter Link" xfId="158" builtinId="9" hidden="1"/>
    <cellStyle name="Besuchter Link" xfId="159" builtinId="9" hidden="1"/>
    <cellStyle name="Besuchter Link" xfId="160" builtinId="9" hidden="1"/>
    <cellStyle name="Besuchter Link" xfId="161" builtinId="9" hidden="1"/>
    <cellStyle name="Besuchter Link" xfId="162" builtinId="9" hidden="1"/>
    <cellStyle name="Besuchter Link" xfId="163" builtinId="9" hidden="1"/>
    <cellStyle name="Besuchter Link" xfId="164" builtinId="9" hidden="1"/>
    <cellStyle name="Besuchter Link" xfId="165" builtinId="9" hidden="1"/>
    <cellStyle name="Besuchter Link" xfId="166" builtinId="9" hidden="1"/>
    <cellStyle name="Gut" xfId="1" builtinId="26"/>
    <cellStyle name="Link" xfId="3" builtinId="8"/>
    <cellStyle name="Neutral" xfId="2" builtinId="28"/>
    <cellStyle name="Standard" xfId="0" builtinId="0"/>
  </cellStyles>
  <dxfs count="2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marinetraffic.com/en/ais/details/ships/shipid:143854/imo:9295268/mmsi:211839000/vessel:CHICAGO%20EXPRESS" TargetMode="External"/><Relationship Id="rId21" Type="http://schemas.openxmlformats.org/officeDocument/2006/relationships/hyperlink" Target="http://www.marinetraffic.com/en/ais/details/ships/shipid:143854/imo:9295268/mmsi:211839000/vessel:CHICAGO%20EXPRESS" TargetMode="External"/><Relationship Id="rId22" Type="http://schemas.openxmlformats.org/officeDocument/2006/relationships/hyperlink" Target="http://www.marinetraffic.com/en/ais/details/ships/shipid:152182/imo:9343730/mmsi:218284000/vessel:KUALA%20LUMPUR%20EXPRESS" TargetMode="External"/><Relationship Id="rId23" Type="http://schemas.openxmlformats.org/officeDocument/2006/relationships/hyperlink" Target="http://www.marinetraffic.com/en/ais/details/ships/shipid:143854/imo:9295268/mmsi:211839000/vessel:CHICAGO%20EXPRESS" TargetMode="External"/><Relationship Id="rId24" Type="http://schemas.openxmlformats.org/officeDocument/2006/relationships/hyperlink" Target="http://www.marinetraffic.com/en/ais/details/ships/shipid:143854/imo:9295268/mmsi:211839000/vessel:CHICAGO%20EXPRESS" TargetMode="External"/><Relationship Id="rId25" Type="http://schemas.openxmlformats.org/officeDocument/2006/relationships/hyperlink" Target="http://www.marinetraffic.com/en/ais/details/ships/shipid:151971/mmsi:218158000/vessel:BREMEN%20EXPRESS" TargetMode="External"/><Relationship Id="rId26" Type="http://schemas.openxmlformats.org/officeDocument/2006/relationships/hyperlink" Target="http://www.marinetraffic.com/en/ais/details/ships/shipid:152182/imo:9343730/mmsi:218284000/vessel:KUALA%20LUMPUR%20EXPRESS" TargetMode="External"/><Relationship Id="rId27" Type="http://schemas.openxmlformats.org/officeDocument/2006/relationships/hyperlink" Target="http://www.marinetraffic.com/en/ais/details/ships/shipid:152182/imo:9343730/mmsi:218284000/vessel:KUALA%20LUMPUR%20EXPRESS" TargetMode="External"/><Relationship Id="rId28" Type="http://schemas.openxmlformats.org/officeDocument/2006/relationships/hyperlink" Target="http://www.marinetraffic.com/en/ais/details/ships/shipid:152182/imo:9343730/mmsi:218284000/vessel:KUALA%20LUMPUR%20EXPRESS" TargetMode="External"/><Relationship Id="rId29" Type="http://schemas.openxmlformats.org/officeDocument/2006/relationships/hyperlink" Target="http://www.marinetraffic.com/en/ais/details/ships/shipid:152182/imo:9343730/mmsi:218284000/vessel:KUALA%20LUMPUR%20EXPRESS" TargetMode="External"/><Relationship Id="rId1" Type="http://schemas.openxmlformats.org/officeDocument/2006/relationships/hyperlink" Target="http://www.marinetraffic.com/en/ais/details/ships/shipid:143854/imo:9295268/mmsi:211839000/vessel:CHICAGO%20EXPRESS" TargetMode="External"/><Relationship Id="rId2" Type="http://schemas.openxmlformats.org/officeDocument/2006/relationships/hyperlink" Target="http://www.marinetraffic.com/en/ais/details/ships/shipid:143854/imo:9295268/mmsi:211839000/vessel:CHICAGO%20EXPRESS" TargetMode="External"/><Relationship Id="rId3" Type="http://schemas.openxmlformats.org/officeDocument/2006/relationships/hyperlink" Target="http://www.marinetraffic.com/en/ais/details/ships/shipid:151971/mmsi:218158000/vessel:BREMEN%20EXPRESS" TargetMode="External"/><Relationship Id="rId4" Type="http://schemas.openxmlformats.org/officeDocument/2006/relationships/hyperlink" Target="http://www.marinetraffic.com/en/ais/details/ships/shipid:143854/imo:9295268/mmsi:211839000/vessel:CHICAGO%20EXPRESS" TargetMode="External"/><Relationship Id="rId5" Type="http://schemas.openxmlformats.org/officeDocument/2006/relationships/hyperlink" Target="http://www.marinetraffic.com/en/ais/details/ships/shipid:143854/imo:9295268/mmsi:211839000/vessel:CHICAGO%20EXPRESS" TargetMode="External"/><Relationship Id="rId30" Type="http://schemas.openxmlformats.org/officeDocument/2006/relationships/hyperlink" Target="http://www.marinetraffic.com/en/ais/details/ships/shipid:690190/imo:9200811/mmsi:477904300/vessel:OAKLAND%20EXPRESS" TargetMode="External"/><Relationship Id="rId31" Type="http://schemas.openxmlformats.org/officeDocument/2006/relationships/hyperlink" Target="http://www.marinetraffic.com/en/ais/details/ships/shipid:690190/imo:9200811/mmsi:477904300/vessel:OAKLAND%20EXPRESS" TargetMode="External"/><Relationship Id="rId32" Type="http://schemas.openxmlformats.org/officeDocument/2006/relationships/hyperlink" Target="http://www.marinetraffic.com/en/ais/details/ships/shipid:690190/imo:9200811/mmsi:477904300/vessel:OAKLAND%20EXPRESS" TargetMode="External"/><Relationship Id="rId9" Type="http://schemas.openxmlformats.org/officeDocument/2006/relationships/hyperlink" Target="http://www.marinetraffic.com/en/ais/details/ships/shipid:143854/imo:9295268/mmsi:211839000/vessel:CHICAGO%20EXPRESS" TargetMode="External"/><Relationship Id="rId6" Type="http://schemas.openxmlformats.org/officeDocument/2006/relationships/hyperlink" Target="http://www.marinetraffic.com/en/ais/details/ships/shipid:143854/imo:9295268/mmsi:211839000/vessel:CHICAGO%20EXPRESS" TargetMode="External"/><Relationship Id="rId7" Type="http://schemas.openxmlformats.org/officeDocument/2006/relationships/hyperlink" Target="http://www.marinetraffic.com/en/ais/details/ships/shipid:143854/imo:9295268/mmsi:211839000/vessel:CHICAGO%20EXPRESS" TargetMode="External"/><Relationship Id="rId8" Type="http://schemas.openxmlformats.org/officeDocument/2006/relationships/hyperlink" Target="http://www.marinetraffic.com/en/ais/details/ships/shipid:152182/imo:9343730/mmsi:218284000/vessel:KUALA%20LUMPUR%20EXPRESS" TargetMode="External"/><Relationship Id="rId33" Type="http://schemas.openxmlformats.org/officeDocument/2006/relationships/hyperlink" Target="http://www.marinetraffic.com/en/ais/details/ships/shipid:690190/imo:9200811/mmsi:477904300/vessel:OAKLAND%20EXPRESS" TargetMode="External"/><Relationship Id="rId34" Type="http://schemas.openxmlformats.org/officeDocument/2006/relationships/hyperlink" Target="http://www.marinetraffic.com/en/ais/details/ships/shipid:690190/imo:9200811/mmsi:477904300/vessel:OAKLAND%20EXPRESS" TargetMode="External"/><Relationship Id="rId35" Type="http://schemas.openxmlformats.org/officeDocument/2006/relationships/hyperlink" Target="http://www.marinetraffic.com/en/ais/details/ships/shipid:690190/imo:9200811/mmsi:477904300/vessel:OAKLAND%20EXPRESS" TargetMode="External"/><Relationship Id="rId36" Type="http://schemas.openxmlformats.org/officeDocument/2006/relationships/hyperlink" Target="http://www.marinetraffic.com/en/ais/details/ships/shipid:690190/imo:9200811/mmsi:477904300/vessel:OAKLAND%20EXPRESS" TargetMode="External"/><Relationship Id="rId10" Type="http://schemas.openxmlformats.org/officeDocument/2006/relationships/hyperlink" Target="http://www.marinetraffic.com/en/ais/details/ships/shipid:151621/imo:9320697/mmsi:218042000/vessel:OSAKA%20EXPRESS" TargetMode="External"/><Relationship Id="rId11" Type="http://schemas.openxmlformats.org/officeDocument/2006/relationships/hyperlink" Target="http://www.marinetraffic.com/en/ais/details/ships/shipid:143854/imo:9295268/mmsi:211839000/vessel:CHICAGO%20EXPRESS" TargetMode="External"/><Relationship Id="rId12" Type="http://schemas.openxmlformats.org/officeDocument/2006/relationships/hyperlink" Target="http://www.marinetraffic.com/en/ais/details/ships/shipid:151621/imo:9320697/mmsi:218042000/vessel:OSAKA%20EXPRESS" TargetMode="External"/><Relationship Id="rId13" Type="http://schemas.openxmlformats.org/officeDocument/2006/relationships/hyperlink" Target="http://www.marinetraffic.com/en/ais/details/ships/shipid:152182/imo:9343730/mmsi:218284000/vessel:KUALA%20LUMPUR%20EXPRESS" TargetMode="External"/><Relationship Id="rId14" Type="http://schemas.openxmlformats.org/officeDocument/2006/relationships/hyperlink" Target="http://www.marinetraffic.com/en/ais/details/ships/shipid:143854/imo:9295268/mmsi:211839000/vessel:CHICAGO%20EXPRESS" TargetMode="External"/><Relationship Id="rId15" Type="http://schemas.openxmlformats.org/officeDocument/2006/relationships/hyperlink" Target="http://www.marinetraffic.com/en/ais/details/ships/shipid:143854/imo:9295268/mmsi:211839000/vessel:CHICAGO%20EXPRESS" TargetMode="External"/><Relationship Id="rId16" Type="http://schemas.openxmlformats.org/officeDocument/2006/relationships/hyperlink" Target="http://www.marinetraffic.com/en/ais/details/ships/shipid:143854/imo:9295268/mmsi:211839000/vessel:CHICAGO%20EXPRESS" TargetMode="External"/><Relationship Id="rId17" Type="http://schemas.openxmlformats.org/officeDocument/2006/relationships/hyperlink" Target="http://www.marinetraffic.com/en/ais/details/ships/shipid:152182/imo:9343730/mmsi:218284000/vessel:KUALA%20LUMPUR%20EXPRESS" TargetMode="External"/><Relationship Id="rId18" Type="http://schemas.openxmlformats.org/officeDocument/2006/relationships/hyperlink" Target="http://www.marinetraffic.com/en/ais/details/ships/shipid:143854/imo:9295268/mmsi:211839000/vessel:CHICAGO%20EXPRESS" TargetMode="External"/><Relationship Id="rId19" Type="http://schemas.openxmlformats.org/officeDocument/2006/relationships/hyperlink" Target="http://www.marinetraffic.com/en/ais/details/ships/shipid:143854/imo:9295268/mmsi:211839000/vessel:CHICAGO%20EXPRESS" TargetMode="External"/><Relationship Id="rId37" Type="http://schemas.openxmlformats.org/officeDocument/2006/relationships/hyperlink" Target="http://www.marinetraffic.com/en/ais/details/ships/shipid:690190/imo:9200811/mmsi:477904300/vessel:OAKLAND%20EXPRESS" TargetMode="External"/><Relationship Id="rId38" Type="http://schemas.openxmlformats.org/officeDocument/2006/relationships/hyperlink" Target="http://www.marinetraffic.com/en/ais/details/ships/shipid:690190/imo:9200811/mmsi:477904300/vessel:OAKLAND%20EXPRESS" TargetMode="External"/><Relationship Id="rId39" Type="http://schemas.openxmlformats.org/officeDocument/2006/relationships/hyperlink" Target="http://www.marinetraffic.com/en/ais/details/ships/shipid:690190/imo:9200811/mmsi:477904300/vessel:OAKLAND%20EXPRESS" TargetMode="External"/><Relationship Id="rId40" Type="http://schemas.openxmlformats.org/officeDocument/2006/relationships/hyperlink" Target="http://www.marinetraffic.com/en/ais/details/ships/shipid:690190/imo:9200811/mmsi:477904300/vessel:OAKLAND%20EXPRESS" TargetMode="External"/><Relationship Id="rId41" Type="http://schemas.openxmlformats.org/officeDocument/2006/relationships/hyperlink" Target="http://www.marinetraffic.com/en/ais/details/ships/shipid:151621/imo:9320697/mmsi:218042000/vessel:OSAKA%20EXPRESS" TargetMode="External"/><Relationship Id="rId42" Type="http://schemas.openxmlformats.org/officeDocument/2006/relationships/hyperlink" Target="http://www.marinetraffic.com/en/ais/details/ships/shipid:151621/imo:9320697/mmsi:218042000/vessel:OSAKA%20EXPRESS" TargetMode="External"/><Relationship Id="rId43" Type="http://schemas.openxmlformats.org/officeDocument/2006/relationships/hyperlink" Target="http://www.marinetraffic.com/en/ais/details/ships/shipid:151621/imo:9320697/mmsi:218042000/vessel:OSAKA%20EXPRESS" TargetMode="External"/><Relationship Id="rId44" Type="http://schemas.openxmlformats.org/officeDocument/2006/relationships/hyperlink" Target="http://www.marinetraffic.com/en/ais/details/ships/shipid:151621/imo:9320697/mmsi:218042000/vessel:OSAKA%20EXPR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2"/>
  <sheetViews>
    <sheetView tabSelected="1" zoomScale="90" zoomScaleNormal="90" zoomScalePageLayoutView="90" workbookViewId="0">
      <pane ySplit="7" topLeftCell="A8" activePane="bottomLeft" state="frozen"/>
      <selection pane="bottomLeft" activeCell="J49" sqref="J49"/>
    </sheetView>
  </sheetViews>
  <sheetFormatPr baseColWidth="10" defaultRowHeight="15" x14ac:dyDescent="0"/>
  <cols>
    <col min="1" max="1" width="6.6640625" style="344" customWidth="1"/>
    <col min="2" max="2" width="18.5" style="319" customWidth="1"/>
    <col min="3" max="3" width="6.5" style="76" customWidth="1"/>
    <col min="4" max="4" width="12.33203125" style="39" customWidth="1"/>
    <col min="5" max="5" width="9.33203125" style="32" hidden="1" customWidth="1"/>
    <col min="6" max="6" width="11.83203125" style="6" customWidth="1"/>
    <col min="7" max="7" width="11.33203125" style="20" hidden="1" customWidth="1"/>
    <col min="8" max="8" width="14.6640625" style="189" customWidth="1"/>
    <col min="9" max="9" width="9.83203125" style="6" customWidth="1"/>
    <col min="10" max="10" width="9.83203125" style="20" customWidth="1"/>
    <col min="11" max="11" width="10.1640625" style="251" customWidth="1"/>
    <col min="12" max="12" width="10.5" style="20" customWidth="1"/>
    <col min="13" max="13" width="10.33203125" style="6" customWidth="1"/>
    <col min="14" max="14" width="9.83203125" style="251" customWidth="1"/>
    <col min="15" max="15" width="10.5" style="143" customWidth="1"/>
    <col min="16" max="16" width="11.33203125" style="189" customWidth="1"/>
    <col min="17" max="17" width="16.33203125" style="47" customWidth="1"/>
    <col min="18" max="18" width="10.6640625" style="141" customWidth="1"/>
    <col min="19" max="19" width="10.5" style="32" customWidth="1"/>
    <col min="20" max="20" width="10.5" style="290" customWidth="1"/>
    <col min="21" max="23" width="5.6640625" customWidth="1"/>
    <col min="24" max="24" width="5.6640625" style="53" customWidth="1"/>
    <col min="25" max="25" width="10.83203125" style="202"/>
    <col min="26" max="26" width="9.83203125" style="146" customWidth="1"/>
    <col min="27" max="27" width="11" hidden="1" customWidth="1"/>
    <col min="28" max="28" width="65.5" style="179" customWidth="1"/>
  </cols>
  <sheetData>
    <row r="1" spans="1:28" s="159" customFormat="1" ht="64" customHeight="1">
      <c r="A1" s="357" t="s">
        <v>240</v>
      </c>
      <c r="B1" s="343" t="s">
        <v>0</v>
      </c>
      <c r="C1" s="155" t="s">
        <v>148</v>
      </c>
      <c r="D1" s="341" t="s">
        <v>398</v>
      </c>
      <c r="E1" s="156" t="s">
        <v>86</v>
      </c>
      <c r="F1" s="157" t="s">
        <v>229</v>
      </c>
      <c r="G1" s="157" t="s">
        <v>4</v>
      </c>
      <c r="H1" s="242" t="s">
        <v>52</v>
      </c>
      <c r="I1" s="160" t="s">
        <v>8</v>
      </c>
      <c r="J1" s="342" t="s">
        <v>80</v>
      </c>
      <c r="K1" s="250" t="s">
        <v>230</v>
      </c>
      <c r="L1" s="338" t="s">
        <v>2</v>
      </c>
      <c r="M1" s="158" t="s">
        <v>231</v>
      </c>
      <c r="N1" s="258" t="s">
        <v>232</v>
      </c>
      <c r="O1" s="339" t="s">
        <v>3</v>
      </c>
      <c r="P1" s="185" t="s">
        <v>233</v>
      </c>
      <c r="Q1" s="165" t="s">
        <v>185</v>
      </c>
      <c r="R1" s="162" t="s">
        <v>191</v>
      </c>
      <c r="S1" s="161" t="s">
        <v>33</v>
      </c>
      <c r="T1" s="260" t="s">
        <v>1</v>
      </c>
      <c r="U1" s="389" t="s">
        <v>12</v>
      </c>
      <c r="V1" s="389"/>
      <c r="W1" s="389"/>
      <c r="X1" s="389"/>
      <c r="Y1" s="163" t="s">
        <v>177</v>
      </c>
      <c r="Z1" s="164" t="s">
        <v>113</v>
      </c>
      <c r="AA1" s="171"/>
      <c r="AB1" s="292" t="s">
        <v>89</v>
      </c>
    </row>
    <row r="2" spans="1:28">
      <c r="M2" s="30"/>
      <c r="N2" s="259"/>
      <c r="P2" s="186"/>
      <c r="Q2" s="166"/>
      <c r="R2" s="135"/>
      <c r="T2" s="261" t="s">
        <v>45</v>
      </c>
      <c r="U2" t="s">
        <v>13</v>
      </c>
      <c r="V2" t="s">
        <v>14</v>
      </c>
      <c r="W2" t="s">
        <v>15</v>
      </c>
      <c r="X2" s="53" t="s">
        <v>34</v>
      </c>
      <c r="Y2" s="202" t="s">
        <v>178</v>
      </c>
    </row>
    <row r="3" spans="1:28" s="91" customFormat="1">
      <c r="A3" s="394" t="s">
        <v>176</v>
      </c>
      <c r="B3" s="394"/>
      <c r="C3" s="92"/>
      <c r="D3" s="93"/>
      <c r="E3" s="94"/>
      <c r="F3" s="95"/>
      <c r="G3" s="88"/>
      <c r="H3" s="243"/>
      <c r="I3" s="95"/>
      <c r="J3" s="88"/>
      <c r="K3" s="180">
        <f>AVERAGEIF(Y9:Y178,"S85",K9:K178)</f>
        <v>23.714285714285715</v>
      </c>
      <c r="L3" s="88"/>
      <c r="M3" s="107">
        <f>AVERAGEIF(Y$15:Y178,"S85",M$15:M178)</f>
        <v>31</v>
      </c>
      <c r="N3" s="180">
        <f>AVERAGEIF(Y$15:Y178,"S85",N$15:N178)</f>
        <v>68.349999999999994</v>
      </c>
      <c r="O3" s="192"/>
      <c r="P3" s="180">
        <f>AVERAGEIF(Y$15:Y178,"S85",P$15:P178)</f>
        <v>6.4054054054054053</v>
      </c>
      <c r="Q3" s="51"/>
      <c r="R3" s="136"/>
      <c r="S3" s="94"/>
      <c r="T3" s="262"/>
      <c r="U3" s="107">
        <f>AVERAGEIF(Y9:Y178,"S85",U9:U178)</f>
        <v>16.803571428571427</v>
      </c>
      <c r="V3" s="107">
        <f>AVERAGEIF(Y9:Y178,"S85",V9:V178)</f>
        <v>7.6263736263736268</v>
      </c>
      <c r="W3" s="107">
        <f>AVERAGEIF(Y9:Y178,"S85",W9:W178)</f>
        <v>6.5789473684210513</v>
      </c>
      <c r="X3" s="51">
        <f>IFERROR(AVERAGEIF(Y9:Y178,"S85",X9:X178),"x")</f>
        <v>1.1092436974789917</v>
      </c>
      <c r="Y3" s="203">
        <f>COUNTIF(Y9:Y178,"S85")+COUNTIF(Y9:Y178,"P85+")+COUNTIF(Y9:Y178,"P85")</f>
        <v>58</v>
      </c>
      <c r="Z3" s="220"/>
      <c r="AB3" s="293"/>
    </row>
    <row r="4" spans="1:28" s="96" customFormat="1">
      <c r="A4" s="397" t="s">
        <v>410</v>
      </c>
      <c r="B4" s="397"/>
      <c r="C4" s="362"/>
      <c r="D4" s="363"/>
      <c r="E4" s="364"/>
      <c r="F4" s="365"/>
      <c r="G4" s="366"/>
      <c r="H4" s="367"/>
      <c r="I4" s="365"/>
      <c r="J4" s="366"/>
      <c r="K4" s="368">
        <f>AVERAGEIF(Y8:Y177,"S70D",K8:K177)</f>
        <v>3</v>
      </c>
      <c r="L4" s="366"/>
      <c r="M4" s="369" t="e">
        <f>AVERAGEIF(Y$15:Y177,"S70D",M$15:M177)</f>
        <v>#DIV/0!</v>
      </c>
      <c r="N4" s="368" t="e">
        <f>AVERAGEIF(Y$15:Y177,"S70D",N$15:N177)</f>
        <v>#DIV/0!</v>
      </c>
      <c r="O4" s="370"/>
      <c r="P4" s="368" t="e">
        <f>AVERAGEIF(Y$15:Y177,"S70D",P$15:P177)</f>
        <v>#DIV/0!</v>
      </c>
      <c r="Q4" s="371"/>
      <c r="R4" s="372"/>
      <c r="S4" s="364"/>
      <c r="T4" s="373"/>
      <c r="U4" s="369" t="e">
        <f>AVERAGEIF(Y8:Y177,"S70D",U8:U177)</f>
        <v>#DIV/0!</v>
      </c>
      <c r="V4" s="369" t="e">
        <f>AVERAGEIF(Y8:Y177,"S70D",V8:V177)</f>
        <v>#DIV/0!</v>
      </c>
      <c r="W4" s="369" t="e">
        <f>AVERAGEIF(Y8:Y177,"S70D",W8:W177)</f>
        <v>#DIV/0!</v>
      </c>
      <c r="X4" s="371" t="str">
        <f>IFERROR(AVERAGEIF(Y8:Y177,"S70D",X8:X177),"x")</f>
        <v>x</v>
      </c>
      <c r="Y4" s="374">
        <f>COUNTIF(Y8:Y177,"S70D")</f>
        <v>3</v>
      </c>
      <c r="Z4" s="221"/>
      <c r="AB4" s="294"/>
    </row>
    <row r="5" spans="1:28" s="96" customFormat="1">
      <c r="A5" s="395" t="s">
        <v>174</v>
      </c>
      <c r="B5" s="395"/>
      <c r="C5" s="97"/>
      <c r="D5" s="98"/>
      <c r="E5" s="99"/>
      <c r="F5" s="100"/>
      <c r="G5" s="89"/>
      <c r="H5" s="244"/>
      <c r="I5" s="100"/>
      <c r="J5" s="89"/>
      <c r="K5" s="181">
        <f>AVERAGEIF(Y9:Y178,"S85D",K9:K178)</f>
        <v>65.122448979591837</v>
      </c>
      <c r="L5" s="89"/>
      <c r="M5" s="56">
        <f>AVERAGEIF(Y$15:Y178,"S85D",M$15:M178)</f>
        <v>53.564102564102562</v>
      </c>
      <c r="N5" s="181">
        <f>AVERAGEIF(Y$15:Y178,"S85D",N$15:N178)</f>
        <v>130.95348837209303</v>
      </c>
      <c r="O5" s="193"/>
      <c r="P5" s="181">
        <f>AVERAGEIF(Y$15:Y178,"S85D",P$15:P178)</f>
        <v>6.1351351351351351</v>
      </c>
      <c r="Q5" s="50"/>
      <c r="R5" s="136"/>
      <c r="S5" s="99"/>
      <c r="T5" s="263"/>
      <c r="U5" s="56">
        <f>AVERAGEIF(Y9:Y178,"S85D",U9:U178)</f>
        <v>24.956043956043953</v>
      </c>
      <c r="V5" s="56">
        <f>AVERAGEIF(Y9:Y178,"S85D",V9:V178)</f>
        <v>7.7362637362637372</v>
      </c>
      <c r="W5" s="56">
        <f>AVERAGEIF(Y9:Y178,"S85D",W9:W178)</f>
        <v>6.8131868131868139</v>
      </c>
      <c r="X5" s="50">
        <f>IFERROR(AVERAGEIF(Y9:Y178,"S85D",X9:X178),"x")</f>
        <v>0.14285714285714285</v>
      </c>
      <c r="Y5" s="204">
        <f>COUNTIF(Y9:Y178,"S85D")</f>
        <v>59</v>
      </c>
      <c r="Z5" s="221"/>
      <c r="AB5" s="294"/>
    </row>
    <row r="6" spans="1:28" s="101" customFormat="1" ht="16" customHeight="1">
      <c r="A6" s="396" t="s">
        <v>175</v>
      </c>
      <c r="B6" s="396"/>
      <c r="C6" s="102"/>
      <c r="D6" s="103"/>
      <c r="E6" s="104"/>
      <c r="F6" s="105"/>
      <c r="G6" s="90"/>
      <c r="H6" s="245"/>
      <c r="I6" s="105"/>
      <c r="J6" s="90"/>
      <c r="K6" s="182">
        <f>AVERAGEIF(Y9:Y178,"P85D",K9:K178)</f>
        <v>21.5</v>
      </c>
      <c r="L6" s="90"/>
      <c r="M6" s="106">
        <f>AVERAGEIF(Y$15:Y178,"P85D",M$15:M178)</f>
        <v>38.93333333333333</v>
      </c>
      <c r="N6" s="182">
        <f>AVERAGEIF(Y$15:Y178,"P85D",N$15:N178)</f>
        <v>70.777777777777771</v>
      </c>
      <c r="O6" s="194"/>
      <c r="P6" s="182">
        <f>AVERAGEIF(Y$15:Y178,"P85D",P$15:P178)</f>
        <v>9.6451612903225801</v>
      </c>
      <c r="Q6" s="49"/>
      <c r="R6" s="136"/>
      <c r="S6" s="104"/>
      <c r="T6" s="264"/>
      <c r="U6" s="106">
        <f>AVERAGEIF(Y9:Y178,"P85D",U9:U178)</f>
        <v>19.617346938775512</v>
      </c>
      <c r="V6" s="106">
        <f>AVERAGEIF(Y9:Y178,"P85D",V9:V178)</f>
        <v>8.8571428571428577</v>
      </c>
      <c r="W6" s="106">
        <f>AVERAGEIF(Y9:Y178,"P85D",W9:W178)</f>
        <v>7.4450549450549453</v>
      </c>
      <c r="X6" s="49">
        <f>IFERROR(AVERAGEIF(Y9:Y178,"P85D",X9:X178),"x")</f>
        <v>0.7142857142857143</v>
      </c>
      <c r="Y6" s="205">
        <f>COUNTIF(Y9:Y178,"P85D")</f>
        <v>47</v>
      </c>
      <c r="Z6" s="222"/>
      <c r="AB6" s="295"/>
    </row>
    <row r="7" spans="1:28" s="241" customFormat="1" ht="21.75" customHeight="1" thickBot="1">
      <c r="A7" s="337"/>
      <c r="B7" s="392" t="s">
        <v>234</v>
      </c>
      <c r="C7" s="392"/>
      <c r="D7" s="392"/>
      <c r="E7" s="392"/>
      <c r="F7" s="392"/>
      <c r="G7" s="392"/>
      <c r="H7" s="393"/>
      <c r="I7" s="233"/>
      <c r="J7" s="234"/>
      <c r="K7" s="252">
        <f>AVERAGEIF(K9:K178,"&gt;0")</f>
        <v>50.710526315789473</v>
      </c>
      <c r="L7" s="234"/>
      <c r="M7" s="235">
        <f>AVERAGE(M9:M178)</f>
        <v>48.049180327868854</v>
      </c>
      <c r="N7" s="252">
        <f>AVERAGEIF(N9:N178,"&gt;0")</f>
        <v>92</v>
      </c>
      <c r="O7" s="234"/>
      <c r="P7" s="252">
        <f>AVERAGE(P9:P178)</f>
        <v>7.2592592592592595</v>
      </c>
      <c r="Q7" s="236"/>
      <c r="R7" s="237"/>
      <c r="S7" s="238"/>
      <c r="T7" s="265"/>
      <c r="U7" s="235">
        <f>AVERAGEIF(U9:U178,"&gt;0")</f>
        <v>18.901098901098901</v>
      </c>
      <c r="V7" s="235">
        <f>AVERAGEIF(V9:V178,"&gt;0")</f>
        <v>8.0216998191681714</v>
      </c>
      <c r="W7" s="235">
        <f>AVERAGEIF(W9:W178,"&gt;0")</f>
        <v>6.8915009041591322</v>
      </c>
      <c r="X7" s="236">
        <f>AVERAGEIF(X9:X178,"&gt;0")</f>
        <v>0.92346938775510201</v>
      </c>
      <c r="Y7" s="239">
        <f>COUNTIF(Y9:Y178,"S85")+COUNTIF(Y9:Y178,"P85+")+COUNTIF(Y9:Y178,"P85")+COUNTIF(Y9:Y178,"S85D")+COUNTIF(Y9:Y178,"S70D")+COUNTIF(Y9:Y178,"P85D")</f>
        <v>167</v>
      </c>
      <c r="Z7" s="240"/>
      <c r="AA7" s="232"/>
      <c r="AB7" s="296"/>
    </row>
    <row r="8" spans="1:28" s="1" customFormat="1">
      <c r="A8" s="345"/>
      <c r="B8" s="320"/>
      <c r="C8" s="21"/>
      <c r="D8" s="40"/>
      <c r="E8" s="33"/>
      <c r="F8" s="21"/>
      <c r="G8" s="21"/>
      <c r="H8" s="172"/>
      <c r="I8" s="8"/>
      <c r="J8" s="21"/>
      <c r="K8" s="253"/>
      <c r="L8" s="21"/>
      <c r="M8" s="29"/>
      <c r="N8" s="188"/>
      <c r="O8" s="195"/>
      <c r="P8" s="187"/>
      <c r="Q8" s="167"/>
      <c r="R8" s="136"/>
      <c r="S8" s="33"/>
      <c r="T8" s="266"/>
      <c r="U8" s="3"/>
      <c r="V8" s="3"/>
      <c r="W8" s="3"/>
      <c r="X8" s="54"/>
      <c r="Y8" s="206"/>
      <c r="Z8" s="33"/>
      <c r="AA8" s="7"/>
      <c r="AB8" s="297"/>
    </row>
    <row r="9" spans="1:28" s="381" customFormat="1">
      <c r="A9" s="361" t="s">
        <v>241</v>
      </c>
      <c r="B9" s="380" t="s">
        <v>268</v>
      </c>
      <c r="C9" s="370" t="s">
        <v>156</v>
      </c>
      <c r="D9" s="363">
        <v>42104</v>
      </c>
      <c r="E9" s="364"/>
      <c r="F9" s="366" t="s">
        <v>54</v>
      </c>
      <c r="G9" s="366">
        <v>41957</v>
      </c>
      <c r="H9" s="367" t="s">
        <v>54</v>
      </c>
      <c r="I9" s="365"/>
      <c r="J9" s="366"/>
      <c r="K9" s="368" t="str">
        <f t="shared" ref="K9" si="0">IF(J9*D9&gt;0,J9-D9, "")</f>
        <v/>
      </c>
      <c r="L9" s="366"/>
      <c r="M9" s="375" t="str">
        <f t="shared" ref="M9" si="1">IF(L9*J9&gt;0,L9-J9, "")</f>
        <v/>
      </c>
      <c r="N9" s="368" t="str">
        <f t="shared" ref="N9" si="2">IF(L9*D9&gt;0,L9-D9,"" )</f>
        <v/>
      </c>
      <c r="O9" s="370"/>
      <c r="P9" s="368" t="str">
        <f t="shared" ref="P9" si="3">IF(O9*L9&gt;0,O9-L9,"" )</f>
        <v/>
      </c>
      <c r="Q9" s="371"/>
      <c r="R9" s="376"/>
      <c r="S9" s="364"/>
      <c r="T9" s="377"/>
      <c r="U9" s="375" t="str">
        <f>IF(Z9&lt;&gt;"X",IF(($T9*D9&gt;0),($T9-D9)/7,""),"x")</f>
        <v/>
      </c>
      <c r="V9" s="375" t="str">
        <f>IF($T9*L9&gt;0,($T9-L9)/7,"" )</f>
        <v/>
      </c>
      <c r="W9" s="375" t="str">
        <f>IF($T9*O9&gt;0,($T9-O9)/7,"" )</f>
        <v/>
      </c>
      <c r="X9" s="371" t="str">
        <f>IF($T9*S9&gt;0,($T9-S9)/7, "")</f>
        <v/>
      </c>
      <c r="Y9" s="374" t="s">
        <v>409</v>
      </c>
      <c r="Z9" s="364"/>
      <c r="AA9" s="378"/>
      <c r="AB9" s="379" t="s">
        <v>411</v>
      </c>
    </row>
    <row r="10" spans="1:28" s="70" customFormat="1">
      <c r="A10" s="346" t="s">
        <v>225</v>
      </c>
      <c r="B10" s="323" t="s">
        <v>271</v>
      </c>
      <c r="C10" s="71" t="s">
        <v>149</v>
      </c>
      <c r="D10" s="73">
        <v>42086</v>
      </c>
      <c r="E10" s="149"/>
      <c r="F10" s="149" t="s">
        <v>209</v>
      </c>
      <c r="G10" s="71">
        <v>41957</v>
      </c>
      <c r="H10" s="173" t="s">
        <v>209</v>
      </c>
      <c r="I10" s="69"/>
      <c r="J10" s="71"/>
      <c r="K10" s="182" t="str">
        <f>IF(J10*D10&gt;0,J10-D10, "")</f>
        <v/>
      </c>
      <c r="L10" s="71"/>
      <c r="M10" s="58" t="str">
        <f>IF(L10*J10&gt;0,L10-J10, "")</f>
        <v/>
      </c>
      <c r="N10" s="182" t="str">
        <f>IF(L10*D10&gt;0,L10-D10,"" )</f>
        <v/>
      </c>
      <c r="O10" s="149"/>
      <c r="P10" s="182" t="str">
        <f t="shared" ref="P10" si="4">IF(O10*L10&gt;0,O10-L10,"" )</f>
        <v/>
      </c>
      <c r="Q10" s="49"/>
      <c r="R10" s="137"/>
      <c r="S10" s="72"/>
      <c r="T10" s="267"/>
      <c r="U10" s="58" t="str">
        <f>IF(Z10&lt;&gt;"X",IF(($T10*D10&gt;0),($T10-D10)/7,""),"x")</f>
        <v/>
      </c>
      <c r="V10" s="58" t="str">
        <f>IF($T10*L10&gt;0,($T10-L10)/7,"" )</f>
        <v/>
      </c>
      <c r="W10" s="58" t="str">
        <f>IF($T10*O10&gt;0,($T10-O10)/7,"" )</f>
        <v/>
      </c>
      <c r="X10" s="50" t="str">
        <f>IF($T10*S10&gt;0,($T10-S10)/7, "")</f>
        <v/>
      </c>
      <c r="Y10" s="207" t="s">
        <v>31</v>
      </c>
      <c r="Z10" s="72"/>
      <c r="AA10" s="68"/>
      <c r="AB10" s="298"/>
    </row>
    <row r="11" spans="1:28" s="110" customFormat="1">
      <c r="A11" s="336" t="s">
        <v>225</v>
      </c>
      <c r="B11" s="322" t="s">
        <v>275</v>
      </c>
      <c r="C11" s="79" t="s">
        <v>162</v>
      </c>
      <c r="D11" s="44">
        <v>42080</v>
      </c>
      <c r="E11" s="37">
        <v>42069</v>
      </c>
      <c r="F11" s="25" t="s">
        <v>216</v>
      </c>
      <c r="G11" s="25">
        <v>41964</v>
      </c>
      <c r="H11" s="176" t="s">
        <v>216</v>
      </c>
      <c r="I11" s="16"/>
      <c r="J11" s="25"/>
      <c r="K11" s="180" t="str">
        <f t="shared" ref="K11" si="5">IF(J11*D11&gt;0,J11-D11, "")</f>
        <v/>
      </c>
      <c r="L11" s="25"/>
      <c r="M11" s="109" t="str">
        <f t="shared" ref="M11" si="6">IF(L11*J11&gt;0,L11-J11, "")</f>
        <v/>
      </c>
      <c r="N11" s="180" t="str">
        <f t="shared" ref="N11" si="7">IF(L11*D11&gt;0,L11-D11,"" )</f>
        <v/>
      </c>
      <c r="O11" s="113"/>
      <c r="P11" s="180" t="str">
        <f t="shared" ref="P11" si="8">IF(O11*L11&gt;0,O11-L11,"" )</f>
        <v/>
      </c>
      <c r="Q11" s="51"/>
      <c r="R11" s="137"/>
      <c r="S11" s="37"/>
      <c r="T11" s="269"/>
      <c r="U11" s="109" t="str">
        <f t="shared" ref="U11" si="9">IF(Z11&lt;&gt;"X",IF(($T11*D11&gt;0),($T11-D11)/7,""),"x")</f>
        <v>x</v>
      </c>
      <c r="V11" s="109" t="str">
        <f t="shared" ref="V11" si="10">IF($T11*L11&gt;0,($T11-L11)/7,"" )</f>
        <v/>
      </c>
      <c r="W11" s="109" t="str">
        <f t="shared" ref="W11" si="11">IF($T11*O11&gt;0,($T11-O11)/7,"" )</f>
        <v/>
      </c>
      <c r="X11" s="51" t="str">
        <f t="shared" ref="X11" si="12">IF($T11*S11&gt;0,($T11-S11)/7, "")</f>
        <v/>
      </c>
      <c r="Y11" s="209" t="s">
        <v>50</v>
      </c>
      <c r="Z11" s="223" t="s">
        <v>114</v>
      </c>
      <c r="AA11" s="17"/>
      <c r="AB11" s="300"/>
    </row>
    <row r="12" spans="1:28" s="11" customFormat="1">
      <c r="A12" s="347" t="s">
        <v>225</v>
      </c>
      <c r="B12" s="321" t="s">
        <v>277</v>
      </c>
      <c r="C12" s="23" t="s">
        <v>161</v>
      </c>
      <c r="D12" s="41">
        <v>42073</v>
      </c>
      <c r="E12" s="41"/>
      <c r="F12" s="314"/>
      <c r="G12" s="23">
        <v>41957</v>
      </c>
      <c r="H12" s="174" t="s">
        <v>207</v>
      </c>
      <c r="I12" s="10"/>
      <c r="J12" s="23"/>
      <c r="K12" s="181" t="str">
        <f t="shared" ref="K12" si="13">IF(J12*D12&gt;0,J12-D12, "")</f>
        <v/>
      </c>
      <c r="L12" s="23"/>
      <c r="M12" s="55" t="str">
        <f t="shared" ref="M12" si="14">IF(L12*J12&gt;0,L12-J12, "")</f>
        <v/>
      </c>
      <c r="N12" s="181" t="str">
        <f t="shared" ref="N12" si="15">IF(L12*D12&gt;0,L12-D12,"" )</f>
        <v/>
      </c>
      <c r="O12" s="148"/>
      <c r="P12" s="181" t="str">
        <f>IF(O12*L12&gt;0,O12-L12,"" )</f>
        <v/>
      </c>
      <c r="Q12" s="50"/>
      <c r="R12" s="137"/>
      <c r="S12" s="34"/>
      <c r="T12" s="268"/>
      <c r="U12" s="55" t="str">
        <f>IF(Z12&lt;&gt;"X",IF(($T12*D12&gt;0),($T12-D12)/7,""),"x")</f>
        <v/>
      </c>
      <c r="V12" s="55" t="str">
        <f>IF($T12*L12&gt;0,($T12-L12)/7,"" )</f>
        <v/>
      </c>
      <c r="W12" s="55" t="str">
        <f>IF($T12*O12&gt;0,($T12-O12)/7,"" )</f>
        <v/>
      </c>
      <c r="X12" s="50" t="str">
        <f>IF($T12*S12&gt;0,($T12-S12)/7, "")</f>
        <v/>
      </c>
      <c r="Y12" s="208" t="s">
        <v>47</v>
      </c>
      <c r="Z12" s="34"/>
      <c r="AA12" s="9"/>
      <c r="AB12" s="299"/>
    </row>
    <row r="13" spans="1:28" s="70" customFormat="1">
      <c r="A13" s="346" t="s">
        <v>225</v>
      </c>
      <c r="B13" s="323" t="s">
        <v>278</v>
      </c>
      <c r="C13" s="71" t="s">
        <v>161</v>
      </c>
      <c r="D13" s="73">
        <v>42061</v>
      </c>
      <c r="E13" s="149"/>
      <c r="F13" s="149" t="s">
        <v>207</v>
      </c>
      <c r="G13" s="71">
        <v>41957</v>
      </c>
      <c r="H13" s="173" t="s">
        <v>207</v>
      </c>
      <c r="I13" s="69"/>
      <c r="J13" s="71"/>
      <c r="K13" s="182" t="str">
        <f>IF(J13*D13&gt;0,J13-D13, "")</f>
        <v/>
      </c>
      <c r="L13" s="71"/>
      <c r="M13" s="58" t="str">
        <f>IF(L13*J13&gt;0,L13-J13, "")</f>
        <v/>
      </c>
      <c r="N13" s="182" t="str">
        <f>IF(L13*D13&gt;0,L13-D13,"" )</f>
        <v/>
      </c>
      <c r="O13" s="149"/>
      <c r="P13" s="182" t="str">
        <f t="shared" ref="P13" si="16">IF(O13*L13&gt;0,O13-L13,"" )</f>
        <v/>
      </c>
      <c r="Q13" s="49"/>
      <c r="R13" s="137"/>
      <c r="S13" s="72"/>
      <c r="T13" s="267"/>
      <c r="U13" s="58" t="str">
        <f t="shared" ref="U13" si="17">IF(Z13&lt;&gt;"X",IF(($T13*D13&gt;0),($T13-D13)/7,""),"x")</f>
        <v>x</v>
      </c>
      <c r="V13" s="58" t="str">
        <f t="shared" ref="V13" si="18">IF($T13*L13&gt;0,($T13-L13)/7,"" )</f>
        <v/>
      </c>
      <c r="W13" s="58" t="str">
        <f t="shared" ref="W13" si="19">IF($T13*O13&gt;0,($T13-O13)/7,"" )</f>
        <v/>
      </c>
      <c r="X13" s="50" t="str">
        <f t="shared" ref="X13" si="20">IF($T13*S13&gt;0,($T13-S13)/7, "")</f>
        <v/>
      </c>
      <c r="Y13" s="207" t="s">
        <v>31</v>
      </c>
      <c r="Z13" s="72" t="s">
        <v>114</v>
      </c>
      <c r="AA13" s="68"/>
      <c r="AB13" s="298"/>
    </row>
    <row r="14" spans="1:28" s="11" customFormat="1">
      <c r="A14" s="347" t="s">
        <v>242</v>
      </c>
      <c r="B14" s="321" t="s">
        <v>49</v>
      </c>
      <c r="C14" s="23" t="s">
        <v>152</v>
      </c>
      <c r="D14" s="41">
        <v>42050</v>
      </c>
      <c r="E14" s="41">
        <v>42039</v>
      </c>
      <c r="F14" s="148" t="s">
        <v>54</v>
      </c>
      <c r="G14" s="23">
        <v>41957</v>
      </c>
      <c r="H14" s="174" t="s">
        <v>75</v>
      </c>
      <c r="I14" s="10"/>
      <c r="J14" s="23"/>
      <c r="K14" s="181" t="str">
        <f>IF(J14*D14&gt;0,J14-D14, "")</f>
        <v/>
      </c>
      <c r="L14" s="23"/>
      <c r="M14" s="55" t="str">
        <f>IF(L14*J14&gt;0,L14-J14, "")</f>
        <v/>
      </c>
      <c r="N14" s="181" t="str">
        <f>IF(L14*D14&gt;0,L14-D14,"" )</f>
        <v/>
      </c>
      <c r="O14" s="148"/>
      <c r="P14" s="181" t="str">
        <f>IF(O14*L14&gt;0,O14-L14,"" )</f>
        <v/>
      </c>
      <c r="Q14" s="50"/>
      <c r="R14" s="137"/>
      <c r="S14" s="34"/>
      <c r="T14" s="268"/>
      <c r="U14" s="55" t="str">
        <f>IF(Z14&lt;&gt;"X",IF(($T14*D14&gt;0),($T14-D14)/7,""),"x")</f>
        <v>x</v>
      </c>
      <c r="V14" s="55" t="str">
        <f>IF($T14*L14&gt;0,($T14-L14)/7,"" )</f>
        <v/>
      </c>
      <c r="W14" s="55" t="str">
        <f>IF($T14*O14&gt;0,($T14-O14)/7,"" )</f>
        <v/>
      </c>
      <c r="X14" s="50" t="str">
        <f>IF($T14*S14&gt;0,($T14-S14)/7, "")</f>
        <v/>
      </c>
      <c r="Y14" s="208" t="s">
        <v>47</v>
      </c>
      <c r="Z14" s="34" t="s">
        <v>114</v>
      </c>
      <c r="AA14" s="9"/>
      <c r="AB14" s="299" t="s">
        <v>143</v>
      </c>
    </row>
    <row r="15" spans="1:28" s="11" customFormat="1">
      <c r="A15" s="347" t="s">
        <v>225</v>
      </c>
      <c r="B15" s="321" t="s">
        <v>286</v>
      </c>
      <c r="C15" s="316"/>
      <c r="D15" s="41">
        <v>42034</v>
      </c>
      <c r="E15" s="34"/>
      <c r="F15" s="23" t="s">
        <v>32</v>
      </c>
      <c r="G15" s="23">
        <v>41957</v>
      </c>
      <c r="H15" s="174" t="s">
        <v>54</v>
      </c>
      <c r="I15" s="10"/>
      <c r="J15" s="23"/>
      <c r="K15" s="181" t="str">
        <f t="shared" ref="K15:K17" si="21">IF(J15*D15&gt;0,J15-D15, "")</f>
        <v/>
      </c>
      <c r="L15" s="23"/>
      <c r="M15" s="55" t="str">
        <f t="shared" ref="M15:M17" si="22">IF(L15*J15&gt;0,L15-J15, "")</f>
        <v/>
      </c>
      <c r="N15" s="181" t="str">
        <f t="shared" ref="N15:N17" si="23">IF(L15*D15&gt;0,L15-D15,"" )</f>
        <v/>
      </c>
      <c r="O15" s="148"/>
      <c r="P15" s="181" t="str">
        <f t="shared" ref="P15:P17" si="24">IF(O15*L15&gt;0,O15-L15,"" )</f>
        <v/>
      </c>
      <c r="Q15" s="50"/>
      <c r="R15" s="137"/>
      <c r="S15" s="34"/>
      <c r="T15" s="268"/>
      <c r="U15" s="55" t="str">
        <f t="shared" ref="U15:U17" si="25">IF(Z15&lt;&gt;"X",IF(($T15*D15&gt;0),($T15-D15)/7,""),"x")</f>
        <v/>
      </c>
      <c r="V15" s="55" t="str">
        <f t="shared" ref="V15:V17" si="26">IF($T15*L15&gt;0,($T15-L15)/7,"" )</f>
        <v/>
      </c>
      <c r="W15" s="55" t="str">
        <f t="shared" ref="W15:W17" si="27">IF($T15*O15&gt;0,($T15-O15)/7,"" )</f>
        <v/>
      </c>
      <c r="X15" s="50" t="str">
        <f t="shared" ref="X15:X17" si="28">IF($T15*S15&gt;0,($T15-S15)/7, "")</f>
        <v/>
      </c>
      <c r="Y15" s="208" t="s">
        <v>47</v>
      </c>
      <c r="Z15" s="34"/>
      <c r="AA15" s="9"/>
      <c r="AB15" s="299"/>
    </row>
    <row r="16" spans="1:28" s="11" customFormat="1">
      <c r="A16" s="348"/>
      <c r="B16" s="321" t="s">
        <v>63</v>
      </c>
      <c r="C16" s="316"/>
      <c r="D16" s="41">
        <v>41976</v>
      </c>
      <c r="E16" s="34"/>
      <c r="F16" s="23" t="s">
        <v>51</v>
      </c>
      <c r="G16" s="23"/>
      <c r="H16" s="174" t="s">
        <v>54</v>
      </c>
      <c r="I16" s="10"/>
      <c r="J16" s="23"/>
      <c r="K16" s="181" t="str">
        <f t="shared" si="21"/>
        <v/>
      </c>
      <c r="L16" s="23"/>
      <c r="M16" s="55" t="str">
        <f t="shared" si="22"/>
        <v/>
      </c>
      <c r="N16" s="181" t="str">
        <f t="shared" si="23"/>
        <v/>
      </c>
      <c r="O16" s="56"/>
      <c r="P16" s="181" t="str">
        <f t="shared" si="24"/>
        <v/>
      </c>
      <c r="Q16" s="50"/>
      <c r="R16" s="137"/>
      <c r="S16" s="34"/>
      <c r="T16" s="268"/>
      <c r="U16" s="55" t="str">
        <f t="shared" si="25"/>
        <v/>
      </c>
      <c r="V16" s="55" t="str">
        <f t="shared" si="26"/>
        <v/>
      </c>
      <c r="W16" s="55" t="str">
        <f t="shared" si="27"/>
        <v/>
      </c>
      <c r="X16" s="50" t="str">
        <f t="shared" si="28"/>
        <v/>
      </c>
      <c r="Y16" s="208" t="s">
        <v>47</v>
      </c>
      <c r="Z16" s="34"/>
      <c r="AA16" s="9"/>
      <c r="AB16" s="299"/>
    </row>
    <row r="17" spans="1:28" s="11" customFormat="1">
      <c r="A17" s="347" t="s">
        <v>242</v>
      </c>
      <c r="B17" s="321" t="s">
        <v>293</v>
      </c>
      <c r="C17" s="316"/>
      <c r="D17" s="41">
        <v>41966</v>
      </c>
      <c r="E17" s="34"/>
      <c r="F17" s="23" t="s">
        <v>46</v>
      </c>
      <c r="G17" s="23">
        <v>41966</v>
      </c>
      <c r="H17" s="174" t="s">
        <v>172</v>
      </c>
      <c r="I17" s="10"/>
      <c r="J17" s="23"/>
      <c r="K17" s="181" t="str">
        <f t="shared" si="21"/>
        <v/>
      </c>
      <c r="L17" s="23"/>
      <c r="M17" s="55" t="str">
        <f t="shared" si="22"/>
        <v/>
      </c>
      <c r="N17" s="181" t="str">
        <f t="shared" si="23"/>
        <v/>
      </c>
      <c r="O17" s="148"/>
      <c r="P17" s="181" t="str">
        <f t="shared" si="24"/>
        <v/>
      </c>
      <c r="Q17" s="50"/>
      <c r="R17" s="137"/>
      <c r="S17" s="34"/>
      <c r="T17" s="268"/>
      <c r="U17" s="55" t="str">
        <f t="shared" si="25"/>
        <v/>
      </c>
      <c r="V17" s="55" t="str">
        <f t="shared" si="26"/>
        <v/>
      </c>
      <c r="W17" s="55" t="str">
        <f t="shared" si="27"/>
        <v/>
      </c>
      <c r="X17" s="50" t="str">
        <f t="shared" si="28"/>
        <v/>
      </c>
      <c r="Y17" s="208" t="s">
        <v>47</v>
      </c>
      <c r="Z17" s="34"/>
      <c r="AA17" s="9"/>
      <c r="AB17" s="299"/>
    </row>
    <row r="18" spans="1:28" s="11" customFormat="1">
      <c r="A18" s="347" t="s">
        <v>225</v>
      </c>
      <c r="B18" s="321" t="s">
        <v>417</v>
      </c>
      <c r="C18" s="23" t="s">
        <v>161</v>
      </c>
      <c r="D18" s="41">
        <v>42107</v>
      </c>
      <c r="E18" s="41"/>
      <c r="F18" s="148" t="s">
        <v>209</v>
      </c>
      <c r="G18" s="23">
        <v>41957</v>
      </c>
      <c r="H18" s="174" t="s">
        <v>209</v>
      </c>
      <c r="I18" s="10" t="s">
        <v>424</v>
      </c>
      <c r="J18" s="23">
        <v>42110</v>
      </c>
      <c r="K18" s="181">
        <f>IF(J18*D18&gt;0,J18-D18, "")</f>
        <v>3</v>
      </c>
      <c r="L18" s="23"/>
      <c r="M18" s="55" t="str">
        <f>IF(L18*J18&gt;0,L18-J18, "")</f>
        <v/>
      </c>
      <c r="N18" s="181" t="str">
        <f>IF(L18*D18&gt;0,L18-D18,"" )</f>
        <v/>
      </c>
      <c r="O18" s="148"/>
      <c r="P18" s="181" t="str">
        <f>IF(O18*L18&gt;0,O18-L18,"" )</f>
        <v/>
      </c>
      <c r="Q18" s="50"/>
      <c r="R18" s="137"/>
      <c r="S18" s="34"/>
      <c r="T18" s="268"/>
      <c r="U18" s="55" t="str">
        <f>IF(Z18&lt;&gt;"X",IF(($T18*D18&gt;0),($T18-D18)/7,""),"x")</f>
        <v/>
      </c>
      <c r="V18" s="55" t="str">
        <f>IF($T18*L18&gt;0,($T18-L18)/7,"" )</f>
        <v/>
      </c>
      <c r="W18" s="55" t="str">
        <f>IF($T18*O18&gt;0,($T18-O18)/7,"" )</f>
        <v/>
      </c>
      <c r="X18" s="50" t="str">
        <f>IF($T18*S18&gt;0,($T18-S18)/7, "")</f>
        <v/>
      </c>
      <c r="Y18" s="208" t="s">
        <v>47</v>
      </c>
      <c r="Z18" s="34"/>
      <c r="AA18" s="9"/>
      <c r="AB18" s="299"/>
    </row>
    <row r="19" spans="1:28" s="11" customFormat="1">
      <c r="A19" s="361" t="s">
        <v>241</v>
      </c>
      <c r="B19" s="385" t="s">
        <v>400</v>
      </c>
      <c r="C19" s="387"/>
      <c r="D19" s="363">
        <v>42108</v>
      </c>
      <c r="E19" s="363"/>
      <c r="F19" s="386"/>
      <c r="G19" s="387">
        <v>41957</v>
      </c>
      <c r="H19" s="388"/>
      <c r="I19" s="365" t="s">
        <v>425</v>
      </c>
      <c r="J19" s="366">
        <v>42110</v>
      </c>
      <c r="K19" s="368">
        <f>IF(J19*D19&gt;0,J19-D19, "")</f>
        <v>2</v>
      </c>
      <c r="L19" s="366"/>
      <c r="M19" s="375" t="str">
        <f>IF(L19*J19&gt;0,L19-J19, "")</f>
        <v/>
      </c>
      <c r="N19" s="368" t="str">
        <f>IF(L19*D19&gt;0,L19-D19,"" )</f>
        <v/>
      </c>
      <c r="O19" s="370"/>
      <c r="P19" s="368" t="str">
        <f>IF(O19*L19&gt;0,O19-L19,"" )</f>
        <v/>
      </c>
      <c r="Q19" s="371"/>
      <c r="R19" s="376"/>
      <c r="S19" s="364"/>
      <c r="T19" s="377"/>
      <c r="U19" s="375" t="str">
        <f>IF(Z19&lt;&gt;"X",IF(($T19*D19&gt;0),($T19-D19)/7,""),"x")</f>
        <v/>
      </c>
      <c r="V19" s="375" t="str">
        <f>IF($T19*L19&gt;0,($T19-L19)/7,"" )</f>
        <v/>
      </c>
      <c r="W19" s="375" t="str">
        <f>IF($T19*O19&gt;0,($T19-O19)/7,"" )</f>
        <v/>
      </c>
      <c r="X19" s="371" t="str">
        <f>IF($T19*S19&gt;0,($T19-S19)/7, "")</f>
        <v/>
      </c>
      <c r="Y19" s="374" t="s">
        <v>409</v>
      </c>
      <c r="Z19" s="364"/>
      <c r="AA19" s="378"/>
      <c r="AB19" s="379" t="s">
        <v>411</v>
      </c>
    </row>
    <row r="20" spans="1:28" s="11" customFormat="1">
      <c r="A20" s="361" t="s">
        <v>241</v>
      </c>
      <c r="B20" s="360" t="s">
        <v>407</v>
      </c>
      <c r="C20" s="366" t="s">
        <v>155</v>
      </c>
      <c r="D20" s="363">
        <v>42104</v>
      </c>
      <c r="E20" s="363"/>
      <c r="F20" s="370" t="s">
        <v>54</v>
      </c>
      <c r="G20" s="366">
        <v>41957</v>
      </c>
      <c r="H20" s="367" t="s">
        <v>54</v>
      </c>
      <c r="I20" s="365" t="s">
        <v>418</v>
      </c>
      <c r="J20" s="366">
        <v>42108</v>
      </c>
      <c r="K20" s="368">
        <f t="shared" ref="K20" si="29">IF(J20*D20&gt;0,J20-D20, "")</f>
        <v>4</v>
      </c>
      <c r="L20" s="366"/>
      <c r="M20" s="375" t="str">
        <f t="shared" ref="M20" si="30">IF(L20*J20&gt;0,L20-J20, "")</f>
        <v/>
      </c>
      <c r="N20" s="368" t="str">
        <f t="shared" ref="N20" si="31">IF(L20*D20&gt;0,L20-D20,"" )</f>
        <v/>
      </c>
      <c r="O20" s="370"/>
      <c r="P20" s="368" t="str">
        <f>IF(O20*L20&gt;0,O20-L20,"" )</f>
        <v/>
      </c>
      <c r="Q20" s="371"/>
      <c r="R20" s="376"/>
      <c r="S20" s="364"/>
      <c r="T20" s="377"/>
      <c r="U20" s="375" t="str">
        <f>IF(Z20&lt;&gt;"X",IF(($T20*D20&gt;0),($T20-D20)/7,""),"x")</f>
        <v/>
      </c>
      <c r="V20" s="375" t="str">
        <f>IF($T20*L20&gt;0,($T20-L20)/7,"" )</f>
        <v/>
      </c>
      <c r="W20" s="375" t="str">
        <f>IF($T20*O20&gt;0,($T20-O20)/7,"" )</f>
        <v/>
      </c>
      <c r="X20" s="371" t="str">
        <f>IF($T20*S20&gt;0,($T20-S20)/7, "")</f>
        <v/>
      </c>
      <c r="Y20" s="374" t="s">
        <v>409</v>
      </c>
      <c r="Z20" s="364"/>
      <c r="AA20" s="378"/>
      <c r="AB20" s="379"/>
    </row>
    <row r="21" spans="1:28" s="70" customFormat="1">
      <c r="A21" s="346" t="s">
        <v>225</v>
      </c>
      <c r="B21" s="323" t="s">
        <v>274</v>
      </c>
      <c r="C21" s="71" t="s">
        <v>149</v>
      </c>
      <c r="D21" s="73">
        <v>42080</v>
      </c>
      <c r="E21" s="149"/>
      <c r="F21" s="149" t="s">
        <v>51</v>
      </c>
      <c r="G21" s="71">
        <v>41957</v>
      </c>
      <c r="H21" s="173" t="s">
        <v>209</v>
      </c>
      <c r="I21" s="69" t="s">
        <v>222</v>
      </c>
      <c r="J21" s="71">
        <v>42081</v>
      </c>
      <c r="K21" s="182">
        <f>IF(J21*D21&gt;0,J21-D21, "")</f>
        <v>1</v>
      </c>
      <c r="L21" s="71"/>
      <c r="M21" s="58" t="str">
        <f>IF(L21*J21&gt;0,L21-J21, "")</f>
        <v/>
      </c>
      <c r="N21" s="182" t="str">
        <f>IF(L21*D21&gt;0,L21-D21,"" )</f>
        <v/>
      </c>
      <c r="O21" s="149"/>
      <c r="P21" s="182" t="str">
        <f t="shared" ref="P21" si="32">IF(O21*L21&gt;0,O21-L21,"" )</f>
        <v/>
      </c>
      <c r="Q21" s="49"/>
      <c r="R21" s="137"/>
      <c r="S21" s="72"/>
      <c r="T21" s="267"/>
      <c r="U21" s="58" t="str">
        <f t="shared" ref="U21:U51" si="33">IF(Z21&lt;&gt;"X",IF(($T21*D21&gt;0),($T21-D21)/7,""),"x")</f>
        <v/>
      </c>
      <c r="V21" s="58" t="str">
        <f t="shared" ref="V21:V51" si="34">IF($T21*L21&gt;0,($T21-L21)/7,"" )</f>
        <v/>
      </c>
      <c r="W21" s="58" t="str">
        <f t="shared" ref="W21:W51" si="35">IF($T21*O21&gt;0,($T21-O21)/7,"" )</f>
        <v/>
      </c>
      <c r="X21" s="50" t="str">
        <f t="shared" ref="X21:X51" si="36">IF($T21*S21&gt;0,($T21-S21)/7, "")</f>
        <v/>
      </c>
      <c r="Y21" s="207" t="s">
        <v>31</v>
      </c>
      <c r="Z21" s="72"/>
      <c r="AA21" s="68"/>
      <c r="AB21" s="298"/>
    </row>
    <row r="22" spans="1:28" s="70" customFormat="1">
      <c r="A22" s="346" t="s">
        <v>225</v>
      </c>
      <c r="B22" s="323" t="s">
        <v>394</v>
      </c>
      <c r="C22" s="71" t="s">
        <v>151</v>
      </c>
      <c r="D22" s="73">
        <v>42094</v>
      </c>
      <c r="E22" s="149"/>
      <c r="F22" s="149" t="s">
        <v>209</v>
      </c>
      <c r="G22" s="71">
        <v>41957</v>
      </c>
      <c r="H22" s="173" t="s">
        <v>209</v>
      </c>
      <c r="I22" s="69" t="s">
        <v>395</v>
      </c>
      <c r="J22" s="71">
        <v>42096</v>
      </c>
      <c r="K22" s="182">
        <f>IF(J22*D22&gt;0,J22-D22, "")</f>
        <v>2</v>
      </c>
      <c r="L22" s="71"/>
      <c r="M22" s="58" t="str">
        <f>IF(L22*J22&gt;0,L22-J22, "")</f>
        <v/>
      </c>
      <c r="N22" s="182" t="str">
        <f>IF(L22*D22&gt;0,L22-D22,"" )</f>
        <v/>
      </c>
      <c r="O22" s="149"/>
      <c r="P22" s="182" t="str">
        <f>IF(O22*L22&gt;0,O22-L22,"" )</f>
        <v/>
      </c>
      <c r="Q22" s="49"/>
      <c r="R22" s="137"/>
      <c r="S22" s="72"/>
      <c r="T22" s="267"/>
      <c r="U22" s="58" t="str">
        <f t="shared" si="33"/>
        <v/>
      </c>
      <c r="V22" s="58" t="str">
        <f t="shared" si="34"/>
        <v/>
      </c>
      <c r="W22" s="58" t="str">
        <f t="shared" si="35"/>
        <v/>
      </c>
      <c r="X22" s="50" t="str">
        <f t="shared" si="36"/>
        <v/>
      </c>
      <c r="Y22" s="207" t="s">
        <v>31</v>
      </c>
      <c r="Z22" s="72"/>
      <c r="AA22" s="68"/>
      <c r="AB22" s="298"/>
    </row>
    <row r="23" spans="1:28" s="70" customFormat="1">
      <c r="A23" s="346" t="s">
        <v>225</v>
      </c>
      <c r="B23" s="323" t="s">
        <v>396</v>
      </c>
      <c r="C23" s="71" t="s">
        <v>149</v>
      </c>
      <c r="D23" s="73">
        <v>42094</v>
      </c>
      <c r="E23" s="149"/>
      <c r="F23" s="149" t="s">
        <v>209</v>
      </c>
      <c r="G23" s="71">
        <v>41957</v>
      </c>
      <c r="H23" s="173" t="s">
        <v>209</v>
      </c>
      <c r="I23" s="69" t="s">
        <v>395</v>
      </c>
      <c r="J23" s="71">
        <v>42095</v>
      </c>
      <c r="K23" s="182">
        <f>IF(J23*D23&gt;0,J23-D23, "")</f>
        <v>1</v>
      </c>
      <c r="L23" s="71"/>
      <c r="M23" s="58" t="str">
        <f>IF(L23*J23&gt;0,L23-J23, "")</f>
        <v/>
      </c>
      <c r="N23" s="182" t="str">
        <f>IF(L23*D23&gt;0,L23-D23,"" )</f>
        <v/>
      </c>
      <c r="O23" s="149"/>
      <c r="P23" s="182" t="str">
        <f t="shared" ref="P23" si="37">IF(O23*L23&gt;0,O23-L23,"" )</f>
        <v/>
      </c>
      <c r="Q23" s="49"/>
      <c r="R23" s="137"/>
      <c r="S23" s="72"/>
      <c r="T23" s="267"/>
      <c r="U23" s="58" t="str">
        <f t="shared" si="33"/>
        <v/>
      </c>
      <c r="V23" s="58" t="str">
        <f t="shared" si="34"/>
        <v/>
      </c>
      <c r="W23" s="58" t="str">
        <f t="shared" si="35"/>
        <v/>
      </c>
      <c r="X23" s="50" t="str">
        <f t="shared" si="36"/>
        <v/>
      </c>
      <c r="Y23" s="207" t="s">
        <v>31</v>
      </c>
      <c r="Z23" s="72"/>
      <c r="AA23" s="68"/>
      <c r="AB23" s="298"/>
    </row>
    <row r="24" spans="1:28" s="110" customFormat="1">
      <c r="A24" s="336" t="s">
        <v>241</v>
      </c>
      <c r="B24" s="322" t="s">
        <v>269</v>
      </c>
      <c r="C24" s="335" t="s">
        <v>156</v>
      </c>
      <c r="D24" s="44">
        <v>42095</v>
      </c>
      <c r="E24" s="37">
        <v>42069</v>
      </c>
      <c r="F24" s="25" t="s">
        <v>54</v>
      </c>
      <c r="G24" s="25">
        <v>41964</v>
      </c>
      <c r="H24" s="176" t="s">
        <v>209</v>
      </c>
      <c r="I24" s="16" t="s">
        <v>236</v>
      </c>
      <c r="J24" s="25">
        <v>42095</v>
      </c>
      <c r="K24" s="180">
        <f t="shared" ref="K24" si="38">IF(J24*D24&gt;0,J24-D24, "")</f>
        <v>0</v>
      </c>
      <c r="L24" s="25"/>
      <c r="M24" s="109" t="str">
        <f t="shared" ref="M24" si="39">IF(L24*J24&gt;0,L24-J24, "")</f>
        <v/>
      </c>
      <c r="N24" s="180" t="str">
        <f t="shared" ref="N24" si="40">IF(L24*D24&gt;0,L24-D24,"" )</f>
        <v/>
      </c>
      <c r="O24" s="113"/>
      <c r="P24" s="180" t="str">
        <f t="shared" ref="P24" si="41">IF(O24*L24&gt;0,O24-L24,"" )</f>
        <v/>
      </c>
      <c r="Q24" s="51"/>
      <c r="R24" s="137"/>
      <c r="S24" s="37"/>
      <c r="T24" s="269"/>
      <c r="U24" s="109" t="str">
        <f t="shared" si="33"/>
        <v/>
      </c>
      <c r="V24" s="109" t="str">
        <f t="shared" si="34"/>
        <v/>
      </c>
      <c r="W24" s="109" t="str">
        <f t="shared" si="35"/>
        <v/>
      </c>
      <c r="X24" s="51" t="str">
        <f t="shared" si="36"/>
        <v/>
      </c>
      <c r="Y24" s="209" t="s">
        <v>50</v>
      </c>
      <c r="Z24" s="223"/>
      <c r="AA24" s="17"/>
      <c r="AB24" s="300"/>
    </row>
    <row r="25" spans="1:28" s="11" customFormat="1">
      <c r="A25" s="347" t="s">
        <v>225</v>
      </c>
      <c r="B25" s="321" t="s">
        <v>272</v>
      </c>
      <c r="C25" s="23" t="s">
        <v>157</v>
      </c>
      <c r="D25" s="41">
        <v>42084</v>
      </c>
      <c r="E25" s="41"/>
      <c r="F25" s="148" t="s">
        <v>209</v>
      </c>
      <c r="G25" s="23">
        <v>41957</v>
      </c>
      <c r="H25" s="174" t="s">
        <v>209</v>
      </c>
      <c r="I25" s="10" t="s">
        <v>223</v>
      </c>
      <c r="J25" s="23">
        <v>42088</v>
      </c>
      <c r="K25" s="181">
        <f t="shared" ref="K25" si="42">IF(J25*D25&gt;0,J25-D25, "")</f>
        <v>4</v>
      </c>
      <c r="L25" s="23"/>
      <c r="M25" s="55" t="str">
        <f t="shared" ref="M25" si="43">IF(L25*J25&gt;0,L25-J25, "")</f>
        <v/>
      </c>
      <c r="N25" s="181" t="str">
        <f t="shared" ref="N25" si="44">IF(L25*D25&gt;0,L25-D25,"" )</f>
        <v/>
      </c>
      <c r="O25" s="148"/>
      <c r="P25" s="181" t="str">
        <f t="shared" ref="P25" si="45">IF(O25*L25&gt;0,O25-L25,"" )</f>
        <v/>
      </c>
      <c r="Q25" s="50"/>
      <c r="R25" s="137"/>
      <c r="S25" s="34"/>
      <c r="T25" s="268"/>
      <c r="U25" s="55" t="str">
        <f>IF(Z25&lt;&gt;"X",IF(($T25*D25&gt;0),($T25-D25)/7,""),"x")</f>
        <v/>
      </c>
      <c r="V25" s="55" t="str">
        <f>IF($T25*L25&gt;0,($T25-L25)/7,"" )</f>
        <v/>
      </c>
      <c r="W25" s="55" t="str">
        <f>IF($T25*O25&gt;0,($T25-O25)/7,"" )</f>
        <v/>
      </c>
      <c r="X25" s="50" t="str">
        <f>IF($T25*S25&gt;0,($T25-S25)/7, "")</f>
        <v/>
      </c>
      <c r="Y25" s="208" t="s">
        <v>47</v>
      </c>
      <c r="Z25" s="34"/>
      <c r="AA25" s="9"/>
      <c r="AB25" s="299"/>
    </row>
    <row r="26" spans="1:28" s="11" customFormat="1">
      <c r="A26" s="347" t="s">
        <v>241</v>
      </c>
      <c r="B26" s="321" t="s">
        <v>270</v>
      </c>
      <c r="C26" s="23" t="s">
        <v>156</v>
      </c>
      <c r="D26" s="41">
        <v>42079</v>
      </c>
      <c r="E26" s="34"/>
      <c r="F26" s="23" t="s">
        <v>209</v>
      </c>
      <c r="G26" s="23">
        <v>41957</v>
      </c>
      <c r="H26" s="399"/>
      <c r="I26" s="10" t="s">
        <v>235</v>
      </c>
      <c r="J26" s="23">
        <v>42086</v>
      </c>
      <c r="K26" s="181">
        <f t="shared" ref="K26" si="46">IF(J26*D26&gt;0,J26-D26, "")</f>
        <v>7</v>
      </c>
      <c r="L26" s="23"/>
      <c r="M26" s="55" t="str">
        <f t="shared" ref="M26" si="47">IF(L26*J26&gt;0,L26-J26, "")</f>
        <v/>
      </c>
      <c r="N26" s="181" t="str">
        <f t="shared" ref="N26" si="48">IF(L26*D26&gt;0,L26-D26,"" )</f>
        <v/>
      </c>
      <c r="O26" s="148"/>
      <c r="P26" s="181" t="str">
        <f t="shared" ref="P26" si="49">IF(O26*L26&gt;0,O26-L26,"" )</f>
        <v/>
      </c>
      <c r="Q26" s="50"/>
      <c r="R26" s="137"/>
      <c r="S26" s="34"/>
      <c r="T26" s="268"/>
      <c r="U26" s="55" t="str">
        <f t="shared" si="33"/>
        <v/>
      </c>
      <c r="V26" s="55" t="str">
        <f t="shared" si="34"/>
        <v/>
      </c>
      <c r="W26" s="55" t="str">
        <f t="shared" si="35"/>
        <v/>
      </c>
      <c r="X26" s="50" t="str">
        <f t="shared" si="36"/>
        <v/>
      </c>
      <c r="Y26" s="208" t="s">
        <v>47</v>
      </c>
      <c r="Z26" s="34"/>
      <c r="AA26" s="9"/>
      <c r="AB26" s="299"/>
    </row>
    <row r="27" spans="1:28" s="11" customFormat="1">
      <c r="A27" s="347" t="s">
        <v>225</v>
      </c>
      <c r="B27" s="321" t="s">
        <v>414</v>
      </c>
      <c r="C27" s="23" t="s">
        <v>157</v>
      </c>
      <c r="D27" s="41">
        <v>42081</v>
      </c>
      <c r="E27" s="41"/>
      <c r="F27" s="148" t="s">
        <v>54</v>
      </c>
      <c r="G27" s="23">
        <v>41957</v>
      </c>
      <c r="H27" s="174" t="s">
        <v>54</v>
      </c>
      <c r="I27" s="10" t="s">
        <v>423</v>
      </c>
      <c r="J27" s="23">
        <v>42086</v>
      </c>
      <c r="K27" s="181">
        <f>IF(J27*D27&gt;0,J27-D27, "")</f>
        <v>5</v>
      </c>
      <c r="L27" s="23"/>
      <c r="M27" s="55" t="str">
        <f>IF(L27*J27&gt;0,L27-J27, "")</f>
        <v/>
      </c>
      <c r="N27" s="181" t="str">
        <f>IF(L27*D27&gt;0,L27-D27,"" )</f>
        <v/>
      </c>
      <c r="O27" s="148"/>
      <c r="P27" s="181" t="str">
        <f>IF(O27*L27&gt;0,O27-L27,"" )</f>
        <v/>
      </c>
      <c r="Q27" s="50"/>
      <c r="R27" s="137"/>
      <c r="S27" s="34"/>
      <c r="T27" s="268"/>
      <c r="U27" s="55" t="str">
        <f>IF(Z27&lt;&gt;"X",IF(($T27*D27&gt;0),($T27-D27)/7,""),"x")</f>
        <v/>
      </c>
      <c r="V27" s="55" t="str">
        <f>IF($T27*L27&gt;0,($T27-L27)/7,"" )</f>
        <v/>
      </c>
      <c r="W27" s="55" t="str">
        <f>IF($T27*O27&gt;0,($T27-O27)/7,"" )</f>
        <v/>
      </c>
      <c r="X27" s="50" t="str">
        <f>IF($T27*S27&gt;0,($T27-S27)/7, "")</f>
        <v/>
      </c>
      <c r="Y27" s="208" t="s">
        <v>47</v>
      </c>
      <c r="Z27" s="34"/>
      <c r="AA27" s="9"/>
      <c r="AB27" s="299"/>
    </row>
    <row r="28" spans="1:28" s="11" customFormat="1">
      <c r="A28" s="347" t="s">
        <v>225</v>
      </c>
      <c r="B28" s="321" t="s">
        <v>300</v>
      </c>
      <c r="C28" s="23" t="s">
        <v>151</v>
      </c>
      <c r="D28" s="41">
        <v>41961</v>
      </c>
      <c r="E28" s="41"/>
      <c r="F28" s="148" t="s">
        <v>74</v>
      </c>
      <c r="G28" s="23">
        <v>41957</v>
      </c>
      <c r="H28" s="174" t="s">
        <v>54</v>
      </c>
      <c r="I28" s="10" t="s">
        <v>220</v>
      </c>
      <c r="J28" s="23">
        <v>42084</v>
      </c>
      <c r="K28" s="181">
        <f>IF(J28*D28&gt;0,J28-D28, "")</f>
        <v>123</v>
      </c>
      <c r="L28" s="23"/>
      <c r="M28" s="55" t="str">
        <f>IF(L28*J28&gt;0,L28-J28, "")</f>
        <v/>
      </c>
      <c r="N28" s="181" t="str">
        <f>IF(L28*D28&gt;0,L28-D28,"" )</f>
        <v/>
      </c>
      <c r="O28" s="148"/>
      <c r="P28" s="181" t="str">
        <f>IF(O28*L28&gt;0,O28-L28,"" )</f>
        <v/>
      </c>
      <c r="Q28" s="50"/>
      <c r="R28" s="137"/>
      <c r="S28" s="34"/>
      <c r="T28" s="268"/>
      <c r="U28" s="55" t="str">
        <f t="shared" si="33"/>
        <v>x</v>
      </c>
      <c r="V28" s="55" t="str">
        <f t="shared" si="34"/>
        <v/>
      </c>
      <c r="W28" s="55" t="str">
        <f t="shared" si="35"/>
        <v/>
      </c>
      <c r="X28" s="50" t="str">
        <f t="shared" si="36"/>
        <v/>
      </c>
      <c r="Y28" s="208" t="s">
        <v>47</v>
      </c>
      <c r="Z28" s="34" t="s">
        <v>114</v>
      </c>
      <c r="AA28" s="9"/>
      <c r="AB28" s="299"/>
    </row>
    <row r="29" spans="1:28" s="11" customFormat="1">
      <c r="A29" s="347" t="s">
        <v>241</v>
      </c>
      <c r="B29" s="321" t="s">
        <v>276</v>
      </c>
      <c r="C29" s="23" t="s">
        <v>156</v>
      </c>
      <c r="D29" s="41">
        <v>42075</v>
      </c>
      <c r="E29" s="41"/>
      <c r="F29" s="148" t="s">
        <v>209</v>
      </c>
      <c r="G29" s="23">
        <v>41957</v>
      </c>
      <c r="H29" s="174" t="s">
        <v>209</v>
      </c>
      <c r="I29" s="10" t="s">
        <v>220</v>
      </c>
      <c r="J29" s="23">
        <v>42084</v>
      </c>
      <c r="K29" s="181">
        <f>IF(J29*D29&gt;0,J29-D29, "")</f>
        <v>9</v>
      </c>
      <c r="L29" s="23"/>
      <c r="M29" s="55" t="str">
        <f>IF(L29*J29&gt;0,L29-J29, "")</f>
        <v/>
      </c>
      <c r="N29" s="181" t="str">
        <f>IF(L29*D29&gt;0,L29-D29,"" )</f>
        <v/>
      </c>
      <c r="O29" s="148"/>
      <c r="P29" s="181" t="str">
        <f>IF(O29*L29&gt;0,O29-L29,"" )</f>
        <v/>
      </c>
      <c r="Q29" s="50"/>
      <c r="R29" s="137"/>
      <c r="S29" s="34"/>
      <c r="T29" s="268"/>
      <c r="U29" s="55" t="str">
        <f>IF(Z29&lt;&gt;"X",IF(($T29*D29&gt;0),($T29-D29)/7,""),"x")</f>
        <v/>
      </c>
      <c r="V29" s="55" t="str">
        <f>IF($T29*L29&gt;0,($T29-L29)/7,"" )</f>
        <v/>
      </c>
      <c r="W29" s="55" t="str">
        <f>IF($T29*O29&gt;0,($T29-O29)/7,"" )</f>
        <v/>
      </c>
      <c r="X29" s="50" t="str">
        <f>IF($T29*S29&gt;0,($T29-S29)/7, "")</f>
        <v/>
      </c>
      <c r="Y29" s="208" t="s">
        <v>47</v>
      </c>
      <c r="Z29" s="34"/>
      <c r="AA29" s="9"/>
      <c r="AB29" s="299"/>
    </row>
    <row r="30" spans="1:28" s="70" customFormat="1">
      <c r="A30" s="346" t="s">
        <v>242</v>
      </c>
      <c r="B30" s="323" t="s">
        <v>273</v>
      </c>
      <c r="C30" s="71" t="s">
        <v>152</v>
      </c>
      <c r="D30" s="73">
        <v>42081</v>
      </c>
      <c r="E30" s="149"/>
      <c r="F30" s="149" t="s">
        <v>51</v>
      </c>
      <c r="G30" s="71">
        <v>41957</v>
      </c>
      <c r="H30" s="173" t="s">
        <v>54</v>
      </c>
      <c r="I30" s="69" t="s">
        <v>222</v>
      </c>
      <c r="J30" s="71">
        <v>42081</v>
      </c>
      <c r="K30" s="180">
        <f>IF(J30*D30&gt;0,J30-D30, "")</f>
        <v>0</v>
      </c>
      <c r="L30" s="71"/>
      <c r="M30" s="58" t="str">
        <f>IF(L30*J30&gt;0,L30-J30, "")</f>
        <v/>
      </c>
      <c r="N30" s="182" t="str">
        <f>IF(L30*D30&gt;0,L30-D30,"" )</f>
        <v/>
      </c>
      <c r="O30" s="149"/>
      <c r="P30" s="182" t="str">
        <f t="shared" ref="P30" si="50">IF(O30*L30&gt;0,O30-L30,"" )</f>
        <v/>
      </c>
      <c r="Q30" s="49"/>
      <c r="R30" s="137"/>
      <c r="S30" s="72"/>
      <c r="T30" s="267"/>
      <c r="U30" s="58" t="str">
        <f t="shared" si="33"/>
        <v/>
      </c>
      <c r="V30" s="58" t="str">
        <f t="shared" si="34"/>
        <v/>
      </c>
      <c r="W30" s="58" t="str">
        <f t="shared" si="35"/>
        <v/>
      </c>
      <c r="X30" s="50" t="str">
        <f t="shared" si="36"/>
        <v/>
      </c>
      <c r="Y30" s="207" t="s">
        <v>31</v>
      </c>
      <c r="Z30" s="72"/>
      <c r="AA30" s="68"/>
      <c r="AB30" s="298"/>
    </row>
    <row r="31" spans="1:28" s="11" customFormat="1">
      <c r="A31" s="347" t="s">
        <v>225</v>
      </c>
      <c r="B31" s="321" t="s">
        <v>419</v>
      </c>
      <c r="C31" s="23" t="s">
        <v>157</v>
      </c>
      <c r="D31" s="41">
        <v>42059</v>
      </c>
      <c r="E31" s="41"/>
      <c r="F31" s="148" t="s">
        <v>209</v>
      </c>
      <c r="G31" s="23">
        <v>41957</v>
      </c>
      <c r="H31" s="174" t="s">
        <v>54</v>
      </c>
      <c r="I31" s="10" t="s">
        <v>420</v>
      </c>
      <c r="J31" s="23">
        <v>42072</v>
      </c>
      <c r="K31" s="181">
        <f t="shared" ref="K31" si="51">IF(J31*D31&gt;0,J31-D31, "")</f>
        <v>13</v>
      </c>
      <c r="L31" s="23"/>
      <c r="M31" s="55" t="str">
        <f t="shared" ref="M31" si="52">IF(L31*J31&gt;0,L31-J31, "")</f>
        <v/>
      </c>
      <c r="N31" s="181" t="str">
        <f t="shared" ref="N31" si="53">IF(L31*D31&gt;0,L31-D31,"" )</f>
        <v/>
      </c>
      <c r="O31" s="148"/>
      <c r="P31" s="181" t="str">
        <f>IF(O31*L31&gt;0,O31-L31,"" )</f>
        <v/>
      </c>
      <c r="Q31" s="50"/>
      <c r="R31" s="137"/>
      <c r="S31" s="34"/>
      <c r="T31" s="268"/>
      <c r="U31" s="55" t="str">
        <f>IF(Z31&lt;&gt;"X",IF(($T31*D31&gt;0),($T31-D31)/7,""),"x")</f>
        <v/>
      </c>
      <c r="V31" s="55" t="str">
        <f>IF($T31*L31&gt;0,($T31-L31)/7,"" )</f>
        <v/>
      </c>
      <c r="W31" s="55" t="str">
        <f>IF($T31*O31&gt;0,($T31-O31)/7,"" )</f>
        <v/>
      </c>
      <c r="X31" s="50" t="str">
        <f>IF($T31*S31&gt;0,($T31-S31)/7, "")</f>
        <v/>
      </c>
      <c r="Y31" s="208" t="s">
        <v>47</v>
      </c>
      <c r="Z31" s="34"/>
      <c r="AA31" s="9"/>
      <c r="AB31" s="299"/>
    </row>
    <row r="32" spans="1:28" s="11" customFormat="1">
      <c r="A32" s="347" t="s">
        <v>225</v>
      </c>
      <c r="B32" s="321" t="s">
        <v>412</v>
      </c>
      <c r="C32" s="23" t="s">
        <v>151</v>
      </c>
      <c r="D32" s="41">
        <v>42041</v>
      </c>
      <c r="E32" s="41"/>
      <c r="F32" s="148" t="s">
        <v>209</v>
      </c>
      <c r="G32" s="23">
        <v>41957</v>
      </c>
      <c r="H32" s="174" t="s">
        <v>54</v>
      </c>
      <c r="I32" s="10" t="s">
        <v>413</v>
      </c>
      <c r="J32" s="23">
        <v>42064</v>
      </c>
      <c r="K32" s="181">
        <f>IF(J32*D32&gt;0,J32-D32, "")</f>
        <v>23</v>
      </c>
      <c r="L32" s="23"/>
      <c r="M32" s="55" t="str">
        <f>IF(L32*J32&gt;0,L32-J32, "")</f>
        <v/>
      </c>
      <c r="N32" s="181" t="str">
        <f>IF(L32*D32&gt;0,L32-D32,"" )</f>
        <v/>
      </c>
      <c r="O32" s="148"/>
      <c r="P32" s="181" t="str">
        <f>IF(O32*L32&gt;0,O32-L32,"" )</f>
        <v/>
      </c>
      <c r="Q32" s="50"/>
      <c r="R32" s="137"/>
      <c r="S32" s="34"/>
      <c r="T32" s="268"/>
      <c r="U32" s="55" t="str">
        <f>IF(Z32&lt;&gt;"X",IF(($T32*D32&gt;0),($T32-D32)/7,""),"x")</f>
        <v/>
      </c>
      <c r="V32" s="55" t="str">
        <f>IF($T32*L32&gt;0,($T32-L32)/7,"" )</f>
        <v/>
      </c>
      <c r="W32" s="55" t="str">
        <f>IF($T32*O32&gt;0,($T32-O32)/7,"" )</f>
        <v/>
      </c>
      <c r="X32" s="50" t="str">
        <f>IF($T32*S32&gt;0,($T32-S32)/7, "")</f>
        <v/>
      </c>
      <c r="Y32" s="208" t="s">
        <v>47</v>
      </c>
      <c r="Z32" s="34"/>
      <c r="AA32" s="9"/>
      <c r="AB32" s="299"/>
    </row>
    <row r="33" spans="1:28" s="11" customFormat="1">
      <c r="A33" s="347" t="s">
        <v>225</v>
      </c>
      <c r="B33" s="321" t="s">
        <v>287</v>
      </c>
      <c r="C33" s="23" t="s">
        <v>157</v>
      </c>
      <c r="D33" s="41">
        <v>42030</v>
      </c>
      <c r="E33" s="34"/>
      <c r="F33" s="23" t="s">
        <v>172</v>
      </c>
      <c r="G33" s="23"/>
      <c r="H33" s="174" t="s">
        <v>54</v>
      </c>
      <c r="I33" s="10" t="s">
        <v>237</v>
      </c>
      <c r="J33" s="23">
        <v>42059</v>
      </c>
      <c r="K33" s="255">
        <f t="shared" ref="K33:K35" si="54">IF(J33*D33&gt;0,J33-D33, "")</f>
        <v>29</v>
      </c>
      <c r="L33" s="23"/>
      <c r="M33" s="55" t="str">
        <f t="shared" ref="M33:M35" si="55">IF(L33*J33&gt;0,L33-J33, "")</f>
        <v/>
      </c>
      <c r="N33" s="181" t="str">
        <f t="shared" ref="N33:N35" si="56">IF(L33*D33&gt;0,L33-D33,"" )</f>
        <v/>
      </c>
      <c r="O33" s="148"/>
      <c r="P33" s="181" t="str">
        <f t="shared" ref="P33:P35" si="57">IF(O33*L33&gt;0,O33-L33,"" )</f>
        <v/>
      </c>
      <c r="Q33" s="50"/>
      <c r="R33" s="138"/>
      <c r="S33" s="34"/>
      <c r="T33" s="268"/>
      <c r="U33" s="57" t="str">
        <f t="shared" si="33"/>
        <v/>
      </c>
      <c r="V33" s="57" t="str">
        <f t="shared" si="34"/>
        <v/>
      </c>
      <c r="W33" s="57" t="str">
        <f t="shared" si="35"/>
        <v/>
      </c>
      <c r="X33" s="50" t="str">
        <f t="shared" si="36"/>
        <v/>
      </c>
      <c r="Y33" s="208" t="s">
        <v>47</v>
      </c>
      <c r="Z33" s="34"/>
      <c r="AA33" s="9"/>
      <c r="AB33" s="299"/>
    </row>
    <row r="34" spans="1:28" s="11" customFormat="1">
      <c r="A34" s="347" t="s">
        <v>241</v>
      </c>
      <c r="B34" s="321" t="s">
        <v>285</v>
      </c>
      <c r="C34" s="23" t="s">
        <v>156</v>
      </c>
      <c r="D34" s="41">
        <v>42038</v>
      </c>
      <c r="E34" s="34">
        <v>42039</v>
      </c>
      <c r="F34" s="23" t="s">
        <v>46</v>
      </c>
      <c r="G34" s="23"/>
      <c r="H34" s="174" t="s">
        <v>172</v>
      </c>
      <c r="I34" s="10" t="s">
        <v>179</v>
      </c>
      <c r="J34" s="23">
        <v>42059</v>
      </c>
      <c r="K34" s="181">
        <f t="shared" si="54"/>
        <v>21</v>
      </c>
      <c r="L34" s="23"/>
      <c r="M34" s="55" t="str">
        <f t="shared" si="55"/>
        <v/>
      </c>
      <c r="N34" s="181" t="str">
        <f t="shared" si="56"/>
        <v/>
      </c>
      <c r="O34" s="148"/>
      <c r="P34" s="181" t="str">
        <f t="shared" si="57"/>
        <v/>
      </c>
      <c r="Q34" s="50"/>
      <c r="R34" s="137"/>
      <c r="S34" s="34"/>
      <c r="T34" s="268"/>
      <c r="U34" s="55" t="str">
        <f t="shared" si="33"/>
        <v/>
      </c>
      <c r="V34" s="55" t="str">
        <f t="shared" si="34"/>
        <v/>
      </c>
      <c r="W34" s="55" t="str">
        <f t="shared" si="35"/>
        <v/>
      </c>
      <c r="X34" s="50" t="str">
        <f t="shared" si="36"/>
        <v/>
      </c>
      <c r="Y34" s="208" t="s">
        <v>47</v>
      </c>
      <c r="Z34" s="34"/>
      <c r="AA34" s="9"/>
      <c r="AB34" s="301" t="s">
        <v>125</v>
      </c>
    </row>
    <row r="35" spans="1:28" s="11" customFormat="1">
      <c r="A35" s="347" t="s">
        <v>225</v>
      </c>
      <c r="B35" s="321" t="s">
        <v>283</v>
      </c>
      <c r="C35" s="23" t="s">
        <v>157</v>
      </c>
      <c r="D35" s="41">
        <v>42039</v>
      </c>
      <c r="E35" s="41">
        <v>42038</v>
      </c>
      <c r="F35" s="148" t="s">
        <v>209</v>
      </c>
      <c r="G35" s="23">
        <v>41957</v>
      </c>
      <c r="H35" s="174" t="s">
        <v>54</v>
      </c>
      <c r="I35" s="10" t="s">
        <v>202</v>
      </c>
      <c r="J35" s="23">
        <v>42059</v>
      </c>
      <c r="K35" s="181">
        <f t="shared" si="54"/>
        <v>20</v>
      </c>
      <c r="L35" s="23"/>
      <c r="M35" s="55" t="str">
        <f t="shared" si="55"/>
        <v/>
      </c>
      <c r="N35" s="181" t="str">
        <f t="shared" si="56"/>
        <v/>
      </c>
      <c r="O35" s="148"/>
      <c r="P35" s="181" t="str">
        <f t="shared" si="57"/>
        <v/>
      </c>
      <c r="Q35" s="50"/>
      <c r="R35" s="137"/>
      <c r="S35" s="34"/>
      <c r="T35" s="268"/>
      <c r="U35" s="55" t="str">
        <f t="shared" si="33"/>
        <v/>
      </c>
      <c r="V35" s="55" t="str">
        <f t="shared" si="34"/>
        <v/>
      </c>
      <c r="W35" s="55" t="str">
        <f t="shared" si="35"/>
        <v/>
      </c>
      <c r="X35" s="50" t="str">
        <f t="shared" si="36"/>
        <v/>
      </c>
      <c r="Y35" s="208" t="s">
        <v>47</v>
      </c>
      <c r="Z35" s="34"/>
      <c r="AA35" s="9"/>
      <c r="AB35" s="299"/>
    </row>
    <row r="36" spans="1:28" s="70" customFormat="1">
      <c r="A36" s="346" t="s">
        <v>225</v>
      </c>
      <c r="B36" s="323" t="s">
        <v>282</v>
      </c>
      <c r="C36" s="71" t="s">
        <v>149</v>
      </c>
      <c r="D36" s="73">
        <v>42039</v>
      </c>
      <c r="E36" s="149"/>
      <c r="F36" s="149" t="s">
        <v>32</v>
      </c>
      <c r="G36" s="71">
        <v>41957</v>
      </c>
      <c r="H36" s="173" t="s">
        <v>51</v>
      </c>
      <c r="I36" s="69" t="s">
        <v>166</v>
      </c>
      <c r="J36" s="71">
        <v>42050</v>
      </c>
      <c r="K36" s="182">
        <f t="shared" ref="K36:K51" si="58">IF(J36*D36&gt;0,J36-D36, "")</f>
        <v>11</v>
      </c>
      <c r="L36" s="71"/>
      <c r="M36" s="58" t="str">
        <f t="shared" ref="M36:M51" si="59">IF(L36*J36&gt;0,L36-J36, "")</f>
        <v/>
      </c>
      <c r="N36" s="182" t="str">
        <f t="shared" ref="N36:N51" si="60">IF(L36*D36&gt;0,L36-D36,"" )</f>
        <v/>
      </c>
      <c r="O36" s="149"/>
      <c r="P36" s="182" t="str">
        <f t="shared" ref="P36:P51" si="61">IF(O36*L36&gt;0,O36-L36,"" )</f>
        <v/>
      </c>
      <c r="Q36" s="49"/>
      <c r="R36" s="137"/>
      <c r="S36" s="72"/>
      <c r="T36" s="267"/>
      <c r="U36" s="58" t="str">
        <f t="shared" si="33"/>
        <v/>
      </c>
      <c r="V36" s="58" t="str">
        <f t="shared" si="34"/>
        <v/>
      </c>
      <c r="W36" s="58" t="str">
        <f t="shared" si="35"/>
        <v/>
      </c>
      <c r="X36" s="50" t="str">
        <f t="shared" si="36"/>
        <v/>
      </c>
      <c r="Y36" s="207" t="s">
        <v>31</v>
      </c>
      <c r="Z36" s="72"/>
      <c r="AA36" s="68"/>
      <c r="AB36" s="298"/>
    </row>
    <row r="37" spans="1:28" s="11" customFormat="1">
      <c r="A37" s="347" t="s">
        <v>241</v>
      </c>
      <c r="B37" s="321" t="s">
        <v>289</v>
      </c>
      <c r="C37" s="23" t="s">
        <v>156</v>
      </c>
      <c r="D37" s="41">
        <v>42003</v>
      </c>
      <c r="E37" s="34">
        <v>41984</v>
      </c>
      <c r="F37" s="23" t="s">
        <v>172</v>
      </c>
      <c r="G37" s="23">
        <v>41985</v>
      </c>
      <c r="H37" s="174" t="s">
        <v>54</v>
      </c>
      <c r="I37" s="10" t="s">
        <v>226</v>
      </c>
      <c r="J37" s="23">
        <v>42068</v>
      </c>
      <c r="K37" s="181">
        <f t="shared" ref="K37" si="62">IF(J37*D37&gt;0,J37-D37, "")</f>
        <v>65</v>
      </c>
      <c r="L37" s="23">
        <v>42111</v>
      </c>
      <c r="M37" s="55">
        <f t="shared" ref="M37" si="63">IF(L37*J37&gt;0,L37-J37, "")</f>
        <v>43</v>
      </c>
      <c r="N37" s="181">
        <f t="shared" ref="N37" si="64">IF(L37*D37&gt;0,L37-D37,"" )</f>
        <v>108</v>
      </c>
      <c r="O37" s="148"/>
      <c r="P37" s="181" t="str">
        <f t="shared" ref="P37" si="65">IF(O37*L37&gt;0,O37-L37,"" )</f>
        <v/>
      </c>
      <c r="Q37" s="50"/>
      <c r="R37" s="137"/>
      <c r="S37" s="34"/>
      <c r="T37" s="268"/>
      <c r="U37" s="55" t="str">
        <f>IF(Z37&lt;&gt;"X",IF(($T37*D37&gt;0),($T37-D37)/7,""),"x")</f>
        <v/>
      </c>
      <c r="V37" s="55" t="str">
        <f>IF($T37*L37&gt;0,($T37-L37)/7,"" )</f>
        <v/>
      </c>
      <c r="W37" s="55" t="str">
        <f>IF($T37*O37&gt;0,($T37-O37)/7,"" )</f>
        <v/>
      </c>
      <c r="X37" s="50" t="str">
        <f>IF($T37*S37&gt;0,($T37-S37)/7, "")</f>
        <v/>
      </c>
      <c r="Y37" s="208" t="s">
        <v>47</v>
      </c>
      <c r="Z37" s="34"/>
      <c r="AA37" s="9"/>
      <c r="AB37" s="299"/>
    </row>
    <row r="38" spans="1:28" s="70" customFormat="1">
      <c r="A38" s="346" t="s">
        <v>241</v>
      </c>
      <c r="B38" s="323" t="s">
        <v>279</v>
      </c>
      <c r="C38" s="71" t="s">
        <v>155</v>
      </c>
      <c r="D38" s="73">
        <v>42060</v>
      </c>
      <c r="E38" s="149"/>
      <c r="F38" s="149" t="s">
        <v>172</v>
      </c>
      <c r="G38" s="71">
        <v>41957</v>
      </c>
      <c r="H38" s="173" t="s">
        <v>54</v>
      </c>
      <c r="I38" s="69" t="s">
        <v>217</v>
      </c>
      <c r="J38" s="71">
        <v>42061</v>
      </c>
      <c r="K38" s="182">
        <f>IF(J38*D38&gt;0,J38-D38, "")</f>
        <v>1</v>
      </c>
      <c r="L38" s="71">
        <v>42111</v>
      </c>
      <c r="M38" s="58">
        <f>IF(L38*J38&gt;0,L38-J38, "")</f>
        <v>50</v>
      </c>
      <c r="N38" s="182">
        <f>IF(L38*D38&gt;0,L38-D38,"" )</f>
        <v>51</v>
      </c>
      <c r="O38" s="149"/>
      <c r="P38" s="182" t="str">
        <f>IF(O38*L38&gt;0,O38-L38,"" )</f>
        <v/>
      </c>
      <c r="Q38" s="49"/>
      <c r="R38" s="137"/>
      <c r="S38" s="72"/>
      <c r="T38" s="267"/>
      <c r="U38" s="58" t="str">
        <f>IF(Z38&lt;&gt;"X",IF(($T38*D38&gt;0),($T38-D38)/7,""),"x")</f>
        <v/>
      </c>
      <c r="V38" s="58" t="str">
        <f>IF($T38*L38&gt;0,($T38-L38)/7,"" )</f>
        <v/>
      </c>
      <c r="W38" s="58" t="str">
        <f>IF($T38*O38&gt;0,($T38-O38)/7,"" )</f>
        <v/>
      </c>
      <c r="X38" s="50" t="str">
        <f>IF($T38*S38&gt;0,($T38-S38)/7, "")</f>
        <v/>
      </c>
      <c r="Y38" s="207" t="s">
        <v>31</v>
      </c>
      <c r="Z38" s="72"/>
      <c r="AA38" s="68"/>
      <c r="AB38" s="298"/>
    </row>
    <row r="39" spans="1:28" s="11" customFormat="1">
      <c r="A39" s="347" t="s">
        <v>242</v>
      </c>
      <c r="B39" s="321" t="s">
        <v>288</v>
      </c>
      <c r="C39" s="23" t="s">
        <v>150</v>
      </c>
      <c r="D39" s="41">
        <v>42019</v>
      </c>
      <c r="E39" s="34"/>
      <c r="F39" s="23" t="s">
        <v>51</v>
      </c>
      <c r="G39" s="23"/>
      <c r="H39" s="174" t="s">
        <v>54</v>
      </c>
      <c r="I39" s="10" t="s">
        <v>192</v>
      </c>
      <c r="J39" s="23">
        <v>42062</v>
      </c>
      <c r="K39" s="181">
        <f>IF(J39*D39&gt;0,J39-D39, "")</f>
        <v>43</v>
      </c>
      <c r="L39" s="23">
        <v>42110</v>
      </c>
      <c r="M39" s="55">
        <f>IF(L39*J39&gt;0,L39-J39, "")</f>
        <v>48</v>
      </c>
      <c r="N39" s="181">
        <f>IF(L39*D39&gt;0,L39-D39,"" )</f>
        <v>91</v>
      </c>
      <c r="O39" s="148"/>
      <c r="P39" s="181" t="str">
        <f>IF(O39*L39&gt;0,O39-L39,"" )</f>
        <v/>
      </c>
      <c r="Q39" s="50"/>
      <c r="R39" s="137"/>
      <c r="S39" s="34"/>
      <c r="T39" s="268"/>
      <c r="U39" s="55" t="str">
        <f>IF(Z39&lt;&gt;"X",IF(($T39*D39&gt;0),($T39-D39)/7,""),"x")</f>
        <v/>
      </c>
      <c r="V39" s="55" t="str">
        <f>IF($T39*L39&gt;0,($T39-L39)/7,"" )</f>
        <v/>
      </c>
      <c r="W39" s="55" t="str">
        <f>IF($T39*O39&gt;0,($T39-O39)/7,"" )</f>
        <v/>
      </c>
      <c r="X39" s="50" t="str">
        <f>IF($T39*S39&gt;0,($T39-S39)/7, "")</f>
        <v/>
      </c>
      <c r="Y39" s="208" t="s">
        <v>47</v>
      </c>
      <c r="Z39" s="34"/>
      <c r="AA39" s="9"/>
      <c r="AB39" s="299"/>
    </row>
    <row r="40" spans="1:28" s="11" customFormat="1">
      <c r="A40" s="347" t="s">
        <v>225</v>
      </c>
      <c r="B40" s="321" t="s">
        <v>306</v>
      </c>
      <c r="C40" s="23" t="s">
        <v>157</v>
      </c>
      <c r="D40" s="41">
        <v>41935</v>
      </c>
      <c r="E40" s="34"/>
      <c r="F40" s="23" t="s">
        <v>54</v>
      </c>
      <c r="G40" s="23"/>
      <c r="H40" s="174" t="s">
        <v>172</v>
      </c>
      <c r="I40" s="10" t="s">
        <v>180</v>
      </c>
      <c r="J40" s="23">
        <v>42065</v>
      </c>
      <c r="K40" s="181">
        <f>IF(J40*D40&gt;0,J40-D40, "")</f>
        <v>130</v>
      </c>
      <c r="L40" s="23">
        <v>42107</v>
      </c>
      <c r="M40" s="55">
        <f>IF(L40*J40&gt;0,L40-J40, "")</f>
        <v>42</v>
      </c>
      <c r="N40" s="181">
        <f>IF(L40*D40&gt;0,L40-D40,"" )</f>
        <v>172</v>
      </c>
      <c r="O40" s="148"/>
      <c r="P40" s="181" t="str">
        <f>IF(O40*L40&gt;0,O40-L40,"" )</f>
        <v/>
      </c>
      <c r="Q40" s="50"/>
      <c r="R40" s="137"/>
      <c r="S40" s="34"/>
      <c r="T40" s="270"/>
      <c r="U40" s="55" t="str">
        <f>IF(Z40&lt;&gt;"X",IF(($T40*D40&gt;0),($T40-D40)/7,""),"x")</f>
        <v>x</v>
      </c>
      <c r="V40" s="55" t="str">
        <f>IF($T40*L40&gt;0,($T40-L40)/7,"" )</f>
        <v/>
      </c>
      <c r="W40" s="55" t="str">
        <f>IF($T40*O40&gt;0,($T40-O40)/7,"" )</f>
        <v/>
      </c>
      <c r="X40" s="50" t="str">
        <f>IF($T40*S40&gt;0,($T40-S40)/7, "")</f>
        <v/>
      </c>
      <c r="Y40" s="208" t="s">
        <v>47</v>
      </c>
      <c r="Z40" s="34" t="s">
        <v>114</v>
      </c>
      <c r="AA40" s="9"/>
      <c r="AB40" s="299" t="s">
        <v>115</v>
      </c>
    </row>
    <row r="41" spans="1:28" s="11" customFormat="1">
      <c r="A41" s="347" t="s">
        <v>225</v>
      </c>
      <c r="B41" s="321" t="s">
        <v>401</v>
      </c>
      <c r="C41" s="316"/>
      <c r="D41" s="41">
        <v>41987</v>
      </c>
      <c r="E41" s="41"/>
      <c r="F41" s="148" t="s">
        <v>172</v>
      </c>
      <c r="G41" s="23">
        <v>41957</v>
      </c>
      <c r="H41" s="174" t="s">
        <v>172</v>
      </c>
      <c r="I41" s="10" t="s">
        <v>402</v>
      </c>
      <c r="J41" s="23">
        <v>42060</v>
      </c>
      <c r="K41" s="181">
        <f t="shared" ref="K41" si="66">IF(J41*D41&gt;0,J41-D41, "")</f>
        <v>73</v>
      </c>
      <c r="L41" s="23">
        <v>42103</v>
      </c>
      <c r="M41" s="55">
        <f t="shared" ref="M41" si="67">IF(L41*J41&gt;0,L41-J41, "")</f>
        <v>43</v>
      </c>
      <c r="N41" s="181">
        <f t="shared" ref="N41" si="68">IF(L41*D41&gt;0,L41-D41,"" )</f>
        <v>116</v>
      </c>
      <c r="O41" s="148"/>
      <c r="P41" s="181" t="str">
        <f>IF(O41*L41&gt;0,O41-L41,"" )</f>
        <v/>
      </c>
      <c r="Q41" s="50"/>
      <c r="R41" s="137"/>
      <c r="S41" s="34"/>
      <c r="T41" s="268"/>
      <c r="U41" s="55" t="str">
        <f>IF(Z41&lt;&gt;"X",IF(($T41*D41&gt;0),($T41-D41)/7,""),"x")</f>
        <v/>
      </c>
      <c r="V41" s="55" t="str">
        <f>IF($T41*L41&gt;0,($T41-L41)/7,"" )</f>
        <v/>
      </c>
      <c r="W41" s="55" t="str">
        <f>IF($T41*O41&gt;0,($T41-O41)/7,"" )</f>
        <v/>
      </c>
      <c r="X41" s="50" t="str">
        <f>IF($T41*S41&gt;0,($T41-S41)/7, "")</f>
        <v/>
      </c>
      <c r="Y41" s="208" t="s">
        <v>47</v>
      </c>
      <c r="Z41" s="34"/>
      <c r="AA41" s="9"/>
      <c r="AB41" s="299"/>
    </row>
    <row r="42" spans="1:28" s="70" customFormat="1">
      <c r="A42" s="346" t="s">
        <v>241</v>
      </c>
      <c r="B42" s="323" t="s">
        <v>415</v>
      </c>
      <c r="C42" s="71" t="s">
        <v>156</v>
      </c>
      <c r="D42" s="73">
        <v>42047</v>
      </c>
      <c r="E42" s="149"/>
      <c r="F42" s="149" t="s">
        <v>51</v>
      </c>
      <c r="G42" s="71">
        <v>41957</v>
      </c>
      <c r="H42" s="173" t="s">
        <v>54</v>
      </c>
      <c r="I42" s="69" t="s">
        <v>416</v>
      </c>
      <c r="J42" s="71">
        <v>42048</v>
      </c>
      <c r="K42" s="182">
        <f>IF(J42*D42&gt;0,J42-D42, "")</f>
        <v>1</v>
      </c>
      <c r="L42" s="71">
        <v>42103</v>
      </c>
      <c r="M42" s="58">
        <f>IF(L42*J42&gt;0,L42-J42, "")</f>
        <v>55</v>
      </c>
      <c r="N42" s="182">
        <f>IF(L42*D42&gt;0,L42-D42,"" )</f>
        <v>56</v>
      </c>
      <c r="O42" s="149"/>
      <c r="P42" s="182" t="str">
        <f>IF(O42*L42&gt;0,O42-L42,"" )</f>
        <v/>
      </c>
      <c r="Q42" s="49"/>
      <c r="R42" s="137"/>
      <c r="S42" s="72"/>
      <c r="T42" s="267"/>
      <c r="U42" s="58" t="str">
        <f>IF(Z42&lt;&gt;"X",IF(($T42*D42&gt;0),($T42-D42)/7,""),"x")</f>
        <v/>
      </c>
      <c r="V42" s="58" t="str">
        <f>IF($T42*L42&gt;0,($T42-L42)/7,"" )</f>
        <v/>
      </c>
      <c r="W42" s="58" t="str">
        <f>IF($T42*O42&gt;0,($T42-O42)/7,"" )</f>
        <v/>
      </c>
      <c r="X42" s="50" t="str">
        <f>IF($T42*S42&gt;0,($T42-S42)/7, "")</f>
        <v/>
      </c>
      <c r="Y42" s="207" t="s">
        <v>31</v>
      </c>
      <c r="Z42" s="72"/>
      <c r="AA42" s="68"/>
      <c r="AB42" s="298"/>
    </row>
    <row r="43" spans="1:28" s="11" customFormat="1">
      <c r="A43" s="347" t="s">
        <v>225</v>
      </c>
      <c r="B43" s="321" t="s">
        <v>302</v>
      </c>
      <c r="C43" s="77" t="s">
        <v>151</v>
      </c>
      <c r="D43" s="41">
        <v>41956</v>
      </c>
      <c r="E43" s="34">
        <v>41953</v>
      </c>
      <c r="F43" s="23" t="s">
        <v>32</v>
      </c>
      <c r="G43" s="23">
        <v>41968</v>
      </c>
      <c r="H43" s="174" t="s">
        <v>172</v>
      </c>
      <c r="I43" s="10" t="s">
        <v>218</v>
      </c>
      <c r="J43" s="23">
        <v>42054</v>
      </c>
      <c r="K43" s="181">
        <f t="shared" ref="K43" si="69">IF(J43*D43&gt;0,J43-D43, "")</f>
        <v>98</v>
      </c>
      <c r="L43" s="23">
        <v>42101</v>
      </c>
      <c r="M43" s="55">
        <f t="shared" ref="M43" si="70">IF(L43*J43&gt;0,L43-J43, "")</f>
        <v>47</v>
      </c>
      <c r="N43" s="181">
        <f t="shared" ref="N43" si="71">IF(L43*D43&gt;0,L43-D43,"" )</f>
        <v>145</v>
      </c>
      <c r="O43" s="148"/>
      <c r="P43" s="181" t="str">
        <f t="shared" ref="P43" si="72">IF(O43*L43&gt;0,O43-L43,"" )</f>
        <v/>
      </c>
      <c r="Q43" s="50"/>
      <c r="R43" s="137"/>
      <c r="S43" s="34"/>
      <c r="T43" s="270"/>
      <c r="U43" s="55" t="str">
        <f t="shared" ref="U43" si="73">IF(Z43&lt;&gt;"X",IF(($T43*D43&gt;0),($T43-D43)/7,""),"x")</f>
        <v/>
      </c>
      <c r="V43" s="55" t="str">
        <f t="shared" ref="V43" si="74">IF($T43*L43&gt;0,($T43-L43)/7,"" )</f>
        <v/>
      </c>
      <c r="W43" s="55" t="str">
        <f t="shared" ref="W43" si="75">IF($T43*O43&gt;0,($T43-O43)/7,"" )</f>
        <v/>
      </c>
      <c r="X43" s="50" t="str">
        <f t="shared" ref="X43" si="76">IF($T43*S43&gt;0,($T43-S43)/7, "")</f>
        <v/>
      </c>
      <c r="Y43" s="210" t="s">
        <v>47</v>
      </c>
      <c r="Z43" s="224"/>
      <c r="AA43" s="18"/>
      <c r="AB43" s="299"/>
    </row>
    <row r="44" spans="1:28" s="11" customFormat="1">
      <c r="A44" s="347" t="s">
        <v>241</v>
      </c>
      <c r="B44" s="321" t="s">
        <v>299</v>
      </c>
      <c r="C44" s="316"/>
      <c r="D44" s="41">
        <v>41961</v>
      </c>
      <c r="E44" s="34"/>
      <c r="F44" s="316"/>
      <c r="G44" s="23"/>
      <c r="H44" s="174" t="s">
        <v>172</v>
      </c>
      <c r="I44" s="313"/>
      <c r="J44" s="23">
        <v>42051</v>
      </c>
      <c r="K44" s="181">
        <f t="shared" si="58"/>
        <v>90</v>
      </c>
      <c r="L44" s="23">
        <v>42096</v>
      </c>
      <c r="M44" s="55">
        <f t="shared" si="59"/>
        <v>45</v>
      </c>
      <c r="N44" s="181">
        <f t="shared" si="60"/>
        <v>135</v>
      </c>
      <c r="O44" s="148"/>
      <c r="P44" s="181" t="str">
        <f t="shared" si="61"/>
        <v/>
      </c>
      <c r="Q44" s="50"/>
      <c r="R44" s="150"/>
      <c r="S44" s="34"/>
      <c r="T44" s="268"/>
      <c r="U44" s="55" t="str">
        <f t="shared" si="33"/>
        <v/>
      </c>
      <c r="V44" s="55" t="str">
        <f t="shared" si="34"/>
        <v/>
      </c>
      <c r="W44" s="55" t="str">
        <f t="shared" si="35"/>
        <v/>
      </c>
      <c r="X44" s="50" t="str">
        <f t="shared" si="36"/>
        <v/>
      </c>
      <c r="Y44" s="208" t="s">
        <v>47</v>
      </c>
      <c r="Z44" s="34"/>
      <c r="AA44" s="9"/>
      <c r="AB44" s="299" t="s">
        <v>126</v>
      </c>
    </row>
    <row r="45" spans="1:28" s="11" customFormat="1">
      <c r="A45" s="347" t="s">
        <v>242</v>
      </c>
      <c r="B45" s="321" t="s">
        <v>303</v>
      </c>
      <c r="C45" s="316"/>
      <c r="D45" s="41">
        <v>41956</v>
      </c>
      <c r="E45" s="34"/>
      <c r="F45" s="23" t="s">
        <v>58</v>
      </c>
      <c r="G45" s="23"/>
      <c r="H45" s="174" t="s">
        <v>54</v>
      </c>
      <c r="I45" s="10" t="s">
        <v>183</v>
      </c>
      <c r="J45" s="23">
        <v>42059</v>
      </c>
      <c r="K45" s="181">
        <f>IF(J45*D45&gt;0,J45-D45, "")</f>
        <v>103</v>
      </c>
      <c r="L45" s="23">
        <v>42102</v>
      </c>
      <c r="M45" s="55">
        <f>IF(L45*J45&gt;0,L45-J45, "")</f>
        <v>43</v>
      </c>
      <c r="N45" s="181">
        <f>IF(L45*D45&gt;0,L45-D45,"" )</f>
        <v>146</v>
      </c>
      <c r="O45" s="148">
        <v>42111</v>
      </c>
      <c r="P45" s="181">
        <f>IF(O45*L45&gt;0,O45-L45,"" )</f>
        <v>9</v>
      </c>
      <c r="Q45" s="50"/>
      <c r="R45" s="137"/>
      <c r="S45" s="34"/>
      <c r="T45" s="268"/>
      <c r="U45" s="55" t="str">
        <f>IF(Z45&lt;&gt;"X",IF(($T45*D45&gt;0),($T45-D45)/7,""),"x")</f>
        <v/>
      </c>
      <c r="V45" s="55" t="str">
        <f>IF($T45*L45&gt;0,($T45-L45)/7,"" )</f>
        <v/>
      </c>
      <c r="W45" s="55" t="str">
        <f>IF($T45*O45&gt;0,($T45-O45)/7,"" )</f>
        <v/>
      </c>
      <c r="X45" s="50" t="str">
        <f>IF($T45*S45&gt;0,($T45-S45)/7, "")</f>
        <v/>
      </c>
      <c r="Y45" s="208" t="s">
        <v>47</v>
      </c>
      <c r="Z45" s="34"/>
      <c r="AA45" s="9"/>
      <c r="AB45" s="299"/>
    </row>
    <row r="46" spans="1:28" s="70" customFormat="1">
      <c r="A46" s="346" t="s">
        <v>225</v>
      </c>
      <c r="B46" s="323" t="s">
        <v>280</v>
      </c>
      <c r="C46" s="71" t="s">
        <v>149</v>
      </c>
      <c r="D46" s="73">
        <v>42045</v>
      </c>
      <c r="E46" s="149"/>
      <c r="F46" s="149" t="s">
        <v>32</v>
      </c>
      <c r="G46" s="71">
        <v>41957</v>
      </c>
      <c r="H46" s="173" t="s">
        <v>172</v>
      </c>
      <c r="I46" s="69" t="s">
        <v>168</v>
      </c>
      <c r="J46" s="71">
        <v>42052</v>
      </c>
      <c r="K46" s="182">
        <f>IF(J46*D46&gt;0,J46-D46, "")</f>
        <v>7</v>
      </c>
      <c r="L46" s="71">
        <v>42103</v>
      </c>
      <c r="M46" s="58">
        <f>IF(L46*J46&gt;0,L46-J46, "")</f>
        <v>51</v>
      </c>
      <c r="N46" s="182">
        <f>IF(L46*D46&gt;0,L46-D46,"" )</f>
        <v>58</v>
      </c>
      <c r="O46" s="149">
        <v>42110</v>
      </c>
      <c r="P46" s="182">
        <f t="shared" ref="P46" si="77">IF(O46*L46&gt;0,O46-L46,"" )</f>
        <v>7</v>
      </c>
      <c r="Q46" s="49"/>
      <c r="R46" s="137"/>
      <c r="S46" s="72"/>
      <c r="T46" s="267"/>
      <c r="U46" s="58" t="str">
        <f>IF(Z46&lt;&gt;"X",IF(($T46*D46&gt;0),($T46-D46)/7,""),"x")</f>
        <v/>
      </c>
      <c r="V46" s="58" t="str">
        <f>IF($T46*L46&gt;0,($T46-L46)/7,"" )</f>
        <v/>
      </c>
      <c r="W46" s="58" t="str">
        <f>IF($T46*O46&gt;0,($T46-O46)/7,"" )</f>
        <v/>
      </c>
      <c r="X46" s="50" t="str">
        <f>IF($T46*S46&gt;0,($T46-S46)/7, "")</f>
        <v/>
      </c>
      <c r="Y46" s="207" t="s">
        <v>31</v>
      </c>
      <c r="Z46" s="72"/>
      <c r="AA46" s="68"/>
      <c r="AB46" s="298"/>
    </row>
    <row r="47" spans="1:28" s="11" customFormat="1">
      <c r="A47" s="347" t="s">
        <v>225</v>
      </c>
      <c r="B47" s="321" t="s">
        <v>304</v>
      </c>
      <c r="C47" s="23" t="s">
        <v>162</v>
      </c>
      <c r="D47" s="41">
        <v>41943</v>
      </c>
      <c r="E47" s="34">
        <v>41943</v>
      </c>
      <c r="F47" s="23" t="s">
        <v>32</v>
      </c>
      <c r="G47" s="23"/>
      <c r="H47" s="174" t="s">
        <v>172</v>
      </c>
      <c r="I47" s="10" t="s">
        <v>109</v>
      </c>
      <c r="J47" s="23">
        <v>42024</v>
      </c>
      <c r="K47" s="181">
        <f>IF(J47*D47&gt;0,J47-D47, "")</f>
        <v>81</v>
      </c>
      <c r="L47" s="23">
        <v>42101</v>
      </c>
      <c r="M47" s="55">
        <f>IF(L47*J47&gt;0,L47-J47, "")</f>
        <v>77</v>
      </c>
      <c r="N47" s="181">
        <f>IF(L47*D47&gt;0,L47-D47,"" )</f>
        <v>158</v>
      </c>
      <c r="O47" s="148">
        <v>42109</v>
      </c>
      <c r="P47" s="181">
        <f>IF(O47*L47&gt;0,O47-L47,"" )</f>
        <v>8</v>
      </c>
      <c r="Q47" s="50"/>
      <c r="R47" s="137"/>
      <c r="S47" s="34"/>
      <c r="T47" s="268"/>
      <c r="U47" s="55" t="str">
        <f>IF(Z47&lt;&gt;"X",IF(($T47*D47&gt;0),($T47-D47)/7,""),"x")</f>
        <v/>
      </c>
      <c r="V47" s="55" t="str">
        <f>IF($T47*L47&gt;0,($T47-L47)/7,"" )</f>
        <v/>
      </c>
      <c r="W47" s="55" t="str">
        <f>IF($T47*O47&gt;0,($T47-O47)/7,"" )</f>
        <v/>
      </c>
      <c r="X47" s="50" t="str">
        <f>IF($T47*S47&gt;0,($T47-S47)/7, "")</f>
        <v/>
      </c>
      <c r="Y47" s="208" t="s">
        <v>47</v>
      </c>
      <c r="Z47" s="34"/>
      <c r="AA47" s="9"/>
      <c r="AB47" s="299"/>
    </row>
    <row r="48" spans="1:28" s="11" customFormat="1">
      <c r="A48" s="347" t="s">
        <v>225</v>
      </c>
      <c r="B48" s="321" t="s">
        <v>294</v>
      </c>
      <c r="C48" s="23" t="s">
        <v>151</v>
      </c>
      <c r="D48" s="41">
        <v>41964</v>
      </c>
      <c r="E48" s="34">
        <v>41951</v>
      </c>
      <c r="F48" s="23" t="s">
        <v>46</v>
      </c>
      <c r="G48" s="23"/>
      <c r="H48" s="174" t="s">
        <v>172</v>
      </c>
      <c r="I48" s="10" t="s">
        <v>159</v>
      </c>
      <c r="J48" s="23">
        <v>42046</v>
      </c>
      <c r="K48" s="181">
        <f>IF(J48*D48&gt;0,J48-D48, "")</f>
        <v>82</v>
      </c>
      <c r="L48" s="23">
        <v>42101</v>
      </c>
      <c r="M48" s="55">
        <f>IF(L48*J48&gt;0,L48-J48, "")</f>
        <v>55</v>
      </c>
      <c r="N48" s="181">
        <f>IF(L48*D48&gt;0,L48-D48,"" )</f>
        <v>137</v>
      </c>
      <c r="O48" s="148">
        <v>42107</v>
      </c>
      <c r="P48" s="181">
        <f>IF(O48*L48&gt;0,O48-L48,"" )</f>
        <v>6</v>
      </c>
      <c r="Q48" s="50"/>
      <c r="R48" s="137"/>
      <c r="S48" s="34"/>
      <c r="T48" s="268"/>
      <c r="U48" s="55" t="str">
        <f>IF(Z48&lt;&gt;"X",IF(($T48*D48&gt;0),($T48-D48)/7,""),"x")</f>
        <v/>
      </c>
      <c r="V48" s="55" t="str">
        <f>IF($T48*L48&gt;0,($T48-L48)/7,"" )</f>
        <v/>
      </c>
      <c r="W48" s="55" t="str">
        <f>IF($T48*O48&gt;0,($T48-O48)/7,"" )</f>
        <v/>
      </c>
      <c r="X48" s="50" t="str">
        <f>IF($T48*S48&gt;0,($T48-S48)/7, "")</f>
        <v/>
      </c>
      <c r="Y48" s="208" t="s">
        <v>47</v>
      </c>
      <c r="Z48" s="34"/>
      <c r="AA48" s="9"/>
      <c r="AB48" s="299"/>
    </row>
    <row r="49" spans="1:28" s="11" customFormat="1">
      <c r="A49" s="347" t="s">
        <v>225</v>
      </c>
      <c r="B49" s="321" t="s">
        <v>60</v>
      </c>
      <c r="C49" s="23" t="s">
        <v>161</v>
      </c>
      <c r="D49" s="41">
        <v>41969</v>
      </c>
      <c r="E49" s="41"/>
      <c r="F49" s="148" t="s">
        <v>46</v>
      </c>
      <c r="G49" s="23">
        <v>41957</v>
      </c>
      <c r="H49" s="174" t="s">
        <v>172</v>
      </c>
      <c r="I49" s="10" t="s">
        <v>421</v>
      </c>
      <c r="J49" s="311"/>
      <c r="K49" s="181" t="str">
        <f t="shared" ref="K49" si="78">IF(J49*D49&gt;0,J49-D49, "")</f>
        <v/>
      </c>
      <c r="L49" s="23">
        <v>42102</v>
      </c>
      <c r="M49" s="55" t="str">
        <f t="shared" ref="M49" si="79">IF(L49*J49&gt;0,L49-J49, "")</f>
        <v/>
      </c>
      <c r="N49" s="181">
        <f t="shared" ref="N49" si="80">IF(L49*D49&gt;0,L49-D49,"" )</f>
        <v>133</v>
      </c>
      <c r="O49" s="148">
        <v>42104</v>
      </c>
      <c r="P49" s="181">
        <f>IF(O49*L49&gt;0,O49-L49,"" )</f>
        <v>2</v>
      </c>
      <c r="Q49" s="50"/>
      <c r="R49" s="137"/>
      <c r="S49" s="34"/>
      <c r="T49" s="268"/>
      <c r="U49" s="55" t="str">
        <f>IF(Z49&lt;&gt;"X",IF(($T49*D49&gt;0),($T49-D49)/7,""),"x")</f>
        <v/>
      </c>
      <c r="V49" s="55" t="str">
        <f>IF($T49*L49&gt;0,($T49-L49)/7,"" )</f>
        <v/>
      </c>
      <c r="W49" s="55" t="str">
        <f>IF($T49*O49&gt;0,($T49-O49)/7,"" )</f>
        <v/>
      </c>
      <c r="X49" s="50" t="str">
        <f>IF($T49*S49&gt;0,($T49-S49)/7, "")</f>
        <v/>
      </c>
      <c r="Y49" s="208" t="s">
        <v>47</v>
      </c>
      <c r="Z49" s="34"/>
      <c r="AA49" s="9"/>
      <c r="AB49" s="299"/>
    </row>
    <row r="50" spans="1:28" s="11" customFormat="1">
      <c r="A50" s="347" t="s">
        <v>225</v>
      </c>
      <c r="B50" s="321" t="s">
        <v>298</v>
      </c>
      <c r="C50" s="23" t="s">
        <v>149</v>
      </c>
      <c r="D50" s="41">
        <v>41962</v>
      </c>
      <c r="E50" s="34">
        <v>41961</v>
      </c>
      <c r="F50" s="23" t="s">
        <v>46</v>
      </c>
      <c r="G50" s="23">
        <v>41962</v>
      </c>
      <c r="H50" s="174" t="s">
        <v>172</v>
      </c>
      <c r="I50" s="10" t="s">
        <v>130</v>
      </c>
      <c r="J50" s="23">
        <v>42044</v>
      </c>
      <c r="K50" s="181">
        <f>IF(J50*D50&gt;0,J50-D50, "")</f>
        <v>82</v>
      </c>
      <c r="L50" s="23">
        <v>42097</v>
      </c>
      <c r="M50" s="55">
        <f>IF(L50*J50&gt;0,L50-J50, "")</f>
        <v>53</v>
      </c>
      <c r="N50" s="181">
        <f>IF(L50*D50&gt;0,L50-D50,"" )</f>
        <v>135</v>
      </c>
      <c r="O50" s="148">
        <v>42105</v>
      </c>
      <c r="P50" s="181">
        <f>IF(O50*L50&gt;0,O50-L50,"" )</f>
        <v>8</v>
      </c>
      <c r="Q50" s="50"/>
      <c r="R50" s="137"/>
      <c r="S50" s="34"/>
      <c r="T50" s="268"/>
      <c r="U50" s="55" t="str">
        <f>IF(Z50&lt;&gt;"X",IF(($T50*D50&gt;0),($T50-D50)/7,""),"x")</f>
        <v/>
      </c>
      <c r="V50" s="55" t="str">
        <f>IF($T50*L50&gt;0,($T50-L50)/7,"" )</f>
        <v/>
      </c>
      <c r="W50" s="55" t="str">
        <f>IF($T50*O50&gt;0,($T50-O50)/7,"" )</f>
        <v/>
      </c>
      <c r="X50" s="50" t="str">
        <f>IF($T50*S50&gt;0,($T50-S50)/7, "")</f>
        <v/>
      </c>
      <c r="Y50" s="208" t="s">
        <v>47</v>
      </c>
      <c r="Z50" s="34"/>
      <c r="AA50" s="9"/>
      <c r="AB50" s="299"/>
    </row>
    <row r="51" spans="1:28" s="11" customFormat="1">
      <c r="A51" s="347" t="s">
        <v>225</v>
      </c>
      <c r="B51" s="321" t="s">
        <v>290</v>
      </c>
      <c r="C51" s="23" t="s">
        <v>151</v>
      </c>
      <c r="D51" s="41">
        <v>41984</v>
      </c>
      <c r="E51" s="34">
        <v>41984</v>
      </c>
      <c r="F51" s="23" t="s">
        <v>46</v>
      </c>
      <c r="G51" s="23">
        <v>41985</v>
      </c>
      <c r="H51" s="174" t="s">
        <v>172</v>
      </c>
      <c r="I51" s="10" t="s">
        <v>168</v>
      </c>
      <c r="J51" s="23">
        <v>42051</v>
      </c>
      <c r="K51" s="181">
        <f t="shared" si="58"/>
        <v>67</v>
      </c>
      <c r="L51" s="23">
        <v>42096</v>
      </c>
      <c r="M51" s="55">
        <f t="shared" si="59"/>
        <v>45</v>
      </c>
      <c r="N51" s="181">
        <f t="shared" si="60"/>
        <v>112</v>
      </c>
      <c r="O51" s="148">
        <v>42104</v>
      </c>
      <c r="P51" s="181">
        <f t="shared" si="61"/>
        <v>8</v>
      </c>
      <c r="Q51" s="50"/>
      <c r="R51" s="137"/>
      <c r="S51" s="34"/>
      <c r="T51" s="268"/>
      <c r="U51" s="55" t="str">
        <f t="shared" si="33"/>
        <v/>
      </c>
      <c r="V51" s="55" t="str">
        <f t="shared" si="34"/>
        <v/>
      </c>
      <c r="W51" s="55" t="str">
        <f t="shared" si="35"/>
        <v/>
      </c>
      <c r="X51" s="50" t="str">
        <f t="shared" si="36"/>
        <v/>
      </c>
      <c r="Y51" s="208" t="s">
        <v>47</v>
      </c>
      <c r="Z51" s="34"/>
      <c r="AA51" s="9"/>
      <c r="AB51" s="299"/>
    </row>
    <row r="52" spans="1:28" s="11" customFormat="1">
      <c r="A52" s="347" t="s">
        <v>225</v>
      </c>
      <c r="B52" s="321" t="s">
        <v>296</v>
      </c>
      <c r="C52" s="23" t="s">
        <v>154</v>
      </c>
      <c r="D52" s="41">
        <v>41963</v>
      </c>
      <c r="E52" s="34">
        <v>41950</v>
      </c>
      <c r="F52" s="23" t="s">
        <v>51</v>
      </c>
      <c r="G52" s="23"/>
      <c r="H52" s="174" t="s">
        <v>172</v>
      </c>
      <c r="I52" s="10" t="s">
        <v>164</v>
      </c>
      <c r="J52" s="23">
        <v>42046</v>
      </c>
      <c r="K52" s="181">
        <f t="shared" ref="K52:K58" si="81">IF(J52*D52&gt;0,J52-D52, "")</f>
        <v>83</v>
      </c>
      <c r="L52" s="23">
        <v>42101</v>
      </c>
      <c r="M52" s="55">
        <f t="shared" ref="M52:M58" si="82">IF(L52*J52&gt;0,L52-J52, "")</f>
        <v>55</v>
      </c>
      <c r="N52" s="181">
        <f t="shared" ref="N52:N58" si="83">IF(L52*D52&gt;0,L52-D52,"" )</f>
        <v>138</v>
      </c>
      <c r="O52" s="148">
        <v>42104</v>
      </c>
      <c r="P52" s="181">
        <f>IF(O52*L52&gt;0,O52-L52,"" )</f>
        <v>3</v>
      </c>
      <c r="Q52" s="50"/>
      <c r="R52" s="137"/>
      <c r="S52" s="34"/>
      <c r="T52" s="268"/>
      <c r="U52" s="55" t="str">
        <f>IF(Z52&lt;&gt;"X",IF(($T52*D52&gt;0),($T52-D52)/7,""),"x")</f>
        <v/>
      </c>
      <c r="V52" s="55" t="str">
        <f>IF($T52*L52&gt;0,($T52-L52)/7,"" )</f>
        <v/>
      </c>
      <c r="W52" s="55" t="str">
        <f>IF($T52*O52&gt;0,($T52-O52)/7,"" )</f>
        <v/>
      </c>
      <c r="X52" s="50" t="str">
        <f>IF($T52*S52&gt;0,($T52-S52)/7, "")</f>
        <v/>
      </c>
      <c r="Y52" s="208" t="s">
        <v>47</v>
      </c>
      <c r="Z52" s="34"/>
      <c r="AA52" s="9"/>
      <c r="AB52" s="299"/>
    </row>
    <row r="53" spans="1:28" s="18" customFormat="1">
      <c r="A53" s="347" t="s">
        <v>225</v>
      </c>
      <c r="B53" s="321" t="s">
        <v>292</v>
      </c>
      <c r="C53" s="334" t="s">
        <v>149</v>
      </c>
      <c r="D53" s="41">
        <v>41967</v>
      </c>
      <c r="E53" s="34"/>
      <c r="F53" s="23" t="s">
        <v>46</v>
      </c>
      <c r="G53" s="23"/>
      <c r="H53" s="174" t="s">
        <v>172</v>
      </c>
      <c r="I53" s="10" t="s">
        <v>165</v>
      </c>
      <c r="J53" s="23">
        <v>42046</v>
      </c>
      <c r="K53" s="181">
        <f t="shared" si="81"/>
        <v>79</v>
      </c>
      <c r="L53" s="23">
        <v>42101</v>
      </c>
      <c r="M53" s="55">
        <f t="shared" si="82"/>
        <v>55</v>
      </c>
      <c r="N53" s="181">
        <f t="shared" si="83"/>
        <v>134</v>
      </c>
      <c r="O53" s="148">
        <v>42104</v>
      </c>
      <c r="P53" s="181">
        <f>IF(O53*L53&gt;0,O53-L53,"" )</f>
        <v>3</v>
      </c>
      <c r="Q53" s="50"/>
      <c r="R53" s="137"/>
      <c r="S53" s="34"/>
      <c r="T53" s="270"/>
      <c r="U53" s="55" t="str">
        <f>IF(Z53&lt;&gt;"X",IF(($T53*D53&gt;0),($T53-D53)/7,""),"x")</f>
        <v/>
      </c>
      <c r="V53" s="55" t="str">
        <f>IF($T53*L53&gt;0,($T53-L53)/7,"" )</f>
        <v/>
      </c>
      <c r="W53" s="55" t="str">
        <f>IF($T53*O53&gt;0,($T53-O53)/7,"" )</f>
        <v/>
      </c>
      <c r="X53" s="50" t="str">
        <f>IF($T53*S53&gt;0,($T53-S53)/7, "")</f>
        <v/>
      </c>
      <c r="Y53" s="210" t="s">
        <v>47</v>
      </c>
      <c r="Z53" s="224"/>
      <c r="AB53" s="301"/>
    </row>
    <row r="54" spans="1:28" s="11" customFormat="1">
      <c r="A54" s="347" t="s">
        <v>241</v>
      </c>
      <c r="B54" s="321" t="s">
        <v>97</v>
      </c>
      <c r="C54" s="23" t="s">
        <v>156</v>
      </c>
      <c r="D54" s="41">
        <v>41962</v>
      </c>
      <c r="E54" s="34">
        <v>41962</v>
      </c>
      <c r="F54" s="23" t="s">
        <v>32</v>
      </c>
      <c r="G54" s="23"/>
      <c r="H54" s="174" t="s">
        <v>172</v>
      </c>
      <c r="I54" s="10" t="s">
        <v>160</v>
      </c>
      <c r="J54" s="23">
        <v>42046</v>
      </c>
      <c r="K54" s="181">
        <f t="shared" si="81"/>
        <v>84</v>
      </c>
      <c r="L54" s="23">
        <v>42096</v>
      </c>
      <c r="M54" s="55">
        <f t="shared" si="82"/>
        <v>50</v>
      </c>
      <c r="N54" s="181">
        <f t="shared" si="83"/>
        <v>134</v>
      </c>
      <c r="O54" s="148">
        <v>42103</v>
      </c>
      <c r="P54" s="181">
        <f>IF(O54*L54&gt;0,O54-L54,"" )</f>
        <v>7</v>
      </c>
      <c r="Q54" s="50"/>
      <c r="R54" s="137"/>
      <c r="S54" s="34"/>
      <c r="T54" s="268"/>
      <c r="U54" s="55" t="str">
        <f>IF(Z54&lt;&gt;"X",IF(($T54*D54&gt;0),($T54-D54)/7,""),"x")</f>
        <v/>
      </c>
      <c r="V54" s="55" t="str">
        <f>IF($T54*L54&gt;0,($T54-L54)/7,"" )</f>
        <v/>
      </c>
      <c r="W54" s="55" t="str">
        <f>IF($T54*O54&gt;0,($T54-O54)/7,"" )</f>
        <v/>
      </c>
      <c r="X54" s="50" t="str">
        <f>IF($T54*S54&gt;0,($T54-S54)/7, "")</f>
        <v/>
      </c>
      <c r="Y54" s="208" t="s">
        <v>47</v>
      </c>
      <c r="Z54" s="34"/>
      <c r="AA54" s="9"/>
      <c r="AB54" s="299"/>
    </row>
    <row r="55" spans="1:28" s="70" customFormat="1">
      <c r="A55" s="346" t="s">
        <v>225</v>
      </c>
      <c r="B55" s="323" t="s">
        <v>426</v>
      </c>
      <c r="C55" s="71" t="s">
        <v>225</v>
      </c>
      <c r="D55" s="73">
        <v>42040</v>
      </c>
      <c r="E55" s="149"/>
      <c r="F55" s="149" t="s">
        <v>172</v>
      </c>
      <c r="G55" s="71">
        <v>41957</v>
      </c>
      <c r="H55" s="173" t="s">
        <v>172</v>
      </c>
      <c r="I55" s="69" t="s">
        <v>160</v>
      </c>
      <c r="J55" s="312"/>
      <c r="K55" s="182" t="str">
        <f>IF(J55*D55&gt;0,J55-D55, "")</f>
        <v/>
      </c>
      <c r="L55" s="71">
        <v>42097</v>
      </c>
      <c r="M55" s="58" t="str">
        <f>IF(L55*J55&gt;0,L55-J55, "")</f>
        <v/>
      </c>
      <c r="N55" s="182">
        <f>IF(L55*D55&gt;0,L55-D55,"" )</f>
        <v>57</v>
      </c>
      <c r="O55" s="149">
        <v>42103</v>
      </c>
      <c r="P55" s="182">
        <f t="shared" ref="P55" si="84">IF(O55*L55&gt;0,O55-L55,"" )</f>
        <v>6</v>
      </c>
      <c r="Q55" s="49"/>
      <c r="R55" s="137"/>
      <c r="S55" s="72"/>
      <c r="T55" s="267"/>
      <c r="U55" s="58" t="str">
        <f>IF(Z55&lt;&gt;"X",IF(($T55*D55&gt;0),($T55-D55)/7,""),"x")</f>
        <v/>
      </c>
      <c r="V55" s="58" t="str">
        <f>IF($T55*L55&gt;0,($T55-L55)/7,"" )</f>
        <v/>
      </c>
      <c r="W55" s="58" t="str">
        <f>IF($T55*O55&gt;0,($T55-O55)/7,"" )</f>
        <v/>
      </c>
      <c r="X55" s="50" t="str">
        <f>IF($T55*S55&gt;0,($T55-S55)/7, "")</f>
        <v/>
      </c>
      <c r="Y55" s="207" t="s">
        <v>31</v>
      </c>
      <c r="Z55" s="72"/>
      <c r="AA55" s="68"/>
      <c r="AB55" s="298"/>
    </row>
    <row r="56" spans="1:28" s="11" customFormat="1">
      <c r="A56" s="347" t="s">
        <v>225</v>
      </c>
      <c r="B56" s="321" t="s">
        <v>291</v>
      </c>
      <c r="C56" s="77" t="s">
        <v>153</v>
      </c>
      <c r="D56" s="41">
        <v>41967</v>
      </c>
      <c r="E56" s="34">
        <v>41953</v>
      </c>
      <c r="F56" s="23" t="s">
        <v>46</v>
      </c>
      <c r="G56" s="23">
        <v>41968</v>
      </c>
      <c r="H56" s="174" t="s">
        <v>172</v>
      </c>
      <c r="I56" s="10" t="s">
        <v>167</v>
      </c>
      <c r="J56" s="23">
        <v>42051</v>
      </c>
      <c r="K56" s="181">
        <f t="shared" si="81"/>
        <v>84</v>
      </c>
      <c r="L56" s="23">
        <v>42101</v>
      </c>
      <c r="M56" s="55">
        <f t="shared" si="82"/>
        <v>50</v>
      </c>
      <c r="N56" s="181">
        <f t="shared" si="83"/>
        <v>134</v>
      </c>
      <c r="O56" s="148">
        <v>42103</v>
      </c>
      <c r="P56" s="181">
        <f t="shared" ref="P56:P62" si="85">IF(O56*L56&gt;0,O56-L56,"" )</f>
        <v>2</v>
      </c>
      <c r="Q56" s="50"/>
      <c r="R56" s="137"/>
      <c r="S56" s="34"/>
      <c r="T56" s="270"/>
      <c r="U56" s="55" t="str">
        <f t="shared" ref="U56:U62" si="86">IF(Z56&lt;&gt;"X",IF(($T56*D56&gt;0),($T56-D56)/7,""),"x")</f>
        <v/>
      </c>
      <c r="V56" s="55" t="str">
        <f t="shared" ref="V56:V62" si="87">IF($T56*L56&gt;0,($T56-L56)/7,"" )</f>
        <v/>
      </c>
      <c r="W56" s="55" t="str">
        <f t="shared" ref="W56:W62" si="88">IF($T56*O56&gt;0,($T56-O56)/7,"" )</f>
        <v/>
      </c>
      <c r="X56" s="50" t="str">
        <f t="shared" ref="X56:X62" si="89">IF($T56*S56&gt;0,($T56-S56)/7, "")</f>
        <v/>
      </c>
      <c r="Y56" s="210" t="s">
        <v>47</v>
      </c>
      <c r="Z56" s="224"/>
      <c r="AA56" s="18"/>
      <c r="AB56" s="299"/>
    </row>
    <row r="57" spans="1:28" s="11" customFormat="1">
      <c r="A57" s="347" t="s">
        <v>225</v>
      </c>
      <c r="B57" s="321" t="s">
        <v>313</v>
      </c>
      <c r="C57" s="23" t="s">
        <v>149</v>
      </c>
      <c r="D57" s="41">
        <v>41954</v>
      </c>
      <c r="E57" s="34">
        <v>41966</v>
      </c>
      <c r="F57" s="23" t="s">
        <v>46</v>
      </c>
      <c r="G57" s="23"/>
      <c r="H57" s="174" t="s">
        <v>172</v>
      </c>
      <c r="I57" s="10" t="s">
        <v>123</v>
      </c>
      <c r="J57" s="23">
        <v>42040</v>
      </c>
      <c r="K57" s="181">
        <f t="shared" si="81"/>
        <v>86</v>
      </c>
      <c r="L57" s="23">
        <v>42089</v>
      </c>
      <c r="M57" s="55">
        <f t="shared" si="82"/>
        <v>49</v>
      </c>
      <c r="N57" s="181">
        <f t="shared" si="83"/>
        <v>135</v>
      </c>
      <c r="O57" s="148">
        <v>42102</v>
      </c>
      <c r="P57" s="181">
        <f t="shared" si="85"/>
        <v>13</v>
      </c>
      <c r="Q57" s="50"/>
      <c r="R57" s="137"/>
      <c r="S57" s="34"/>
      <c r="T57" s="270"/>
      <c r="U57" s="55" t="str">
        <f t="shared" si="86"/>
        <v/>
      </c>
      <c r="V57" s="55" t="str">
        <f t="shared" si="87"/>
        <v/>
      </c>
      <c r="W57" s="55" t="str">
        <f t="shared" si="88"/>
        <v/>
      </c>
      <c r="X57" s="50" t="str">
        <f t="shared" si="89"/>
        <v/>
      </c>
      <c r="Y57" s="208" t="s">
        <v>47</v>
      </c>
      <c r="Z57" s="34"/>
      <c r="AA57" s="9"/>
      <c r="AB57" s="299"/>
    </row>
    <row r="58" spans="1:28" s="11" customFormat="1">
      <c r="A58" s="347" t="s">
        <v>225</v>
      </c>
      <c r="B58" s="321" t="s">
        <v>297</v>
      </c>
      <c r="C58" s="359" t="s">
        <v>149</v>
      </c>
      <c r="D58" s="41">
        <v>41962</v>
      </c>
      <c r="E58" s="34"/>
      <c r="F58" s="23" t="s">
        <v>74</v>
      </c>
      <c r="G58" s="23"/>
      <c r="H58" s="174" t="s">
        <v>172</v>
      </c>
      <c r="I58" s="10" t="s">
        <v>110</v>
      </c>
      <c r="J58" s="23">
        <v>42023</v>
      </c>
      <c r="K58" s="181">
        <f t="shared" si="81"/>
        <v>61</v>
      </c>
      <c r="L58" s="23">
        <v>42095</v>
      </c>
      <c r="M58" s="55">
        <f t="shared" si="82"/>
        <v>72</v>
      </c>
      <c r="N58" s="181">
        <f t="shared" si="83"/>
        <v>133</v>
      </c>
      <c r="O58" s="148">
        <v>42102</v>
      </c>
      <c r="P58" s="181">
        <f t="shared" si="85"/>
        <v>7</v>
      </c>
      <c r="Q58" s="50"/>
      <c r="R58" s="137"/>
      <c r="S58" s="34"/>
      <c r="T58" s="270"/>
      <c r="U58" s="55" t="str">
        <f t="shared" si="86"/>
        <v/>
      </c>
      <c r="V58" s="55" t="str">
        <f t="shared" si="87"/>
        <v/>
      </c>
      <c r="W58" s="55" t="str">
        <f t="shared" si="88"/>
        <v/>
      </c>
      <c r="X58" s="50" t="str">
        <f t="shared" si="89"/>
        <v/>
      </c>
      <c r="Y58" s="210" t="s">
        <v>91</v>
      </c>
      <c r="Z58" s="225"/>
      <c r="AB58" s="299"/>
    </row>
    <row r="59" spans="1:28" s="11" customFormat="1">
      <c r="A59" s="347" t="s">
        <v>225</v>
      </c>
      <c r="B59" s="321" t="s">
        <v>406</v>
      </c>
      <c r="C59" s="316"/>
      <c r="D59" s="41">
        <v>41956</v>
      </c>
      <c r="E59" s="41"/>
      <c r="F59" s="148" t="s">
        <v>172</v>
      </c>
      <c r="G59" s="23">
        <v>41957</v>
      </c>
      <c r="H59" s="174" t="s">
        <v>172</v>
      </c>
      <c r="I59" s="10" t="s">
        <v>405</v>
      </c>
      <c r="J59" s="23">
        <v>42025</v>
      </c>
      <c r="K59" s="181">
        <f t="shared" ref="K59" si="90">IF(J59*D59&gt;0,J59-D59, "")</f>
        <v>69</v>
      </c>
      <c r="L59" s="23">
        <v>42094</v>
      </c>
      <c r="M59" s="55">
        <f t="shared" ref="M59" si="91">IF(L59*J59&gt;0,L59-J59, "")</f>
        <v>69</v>
      </c>
      <c r="N59" s="181">
        <f t="shared" ref="N59" si="92">IF(L59*D59&gt;0,L59-D59,"" )</f>
        <v>138</v>
      </c>
      <c r="O59" s="148">
        <v>42101</v>
      </c>
      <c r="P59" s="181">
        <f t="shared" si="85"/>
        <v>7</v>
      </c>
      <c r="Q59" s="382" t="s">
        <v>187</v>
      </c>
      <c r="R59" s="383" t="s">
        <v>399</v>
      </c>
      <c r="S59" s="34"/>
      <c r="T59" s="268"/>
      <c r="U59" s="55" t="str">
        <f t="shared" si="86"/>
        <v/>
      </c>
      <c r="V59" s="55" t="str">
        <f t="shared" si="87"/>
        <v/>
      </c>
      <c r="W59" s="55" t="str">
        <f t="shared" si="88"/>
        <v/>
      </c>
      <c r="X59" s="50" t="str">
        <f t="shared" si="89"/>
        <v/>
      </c>
      <c r="Y59" s="208" t="s">
        <v>47</v>
      </c>
      <c r="Z59" s="34"/>
      <c r="AA59" s="9"/>
      <c r="AB59" s="299"/>
    </row>
    <row r="60" spans="1:28" s="11" customFormat="1">
      <c r="A60" s="347" t="s">
        <v>225</v>
      </c>
      <c r="B60" s="321" t="s">
        <v>301</v>
      </c>
      <c r="C60" s="23" t="s">
        <v>151</v>
      </c>
      <c r="D60" s="41">
        <v>41957</v>
      </c>
      <c r="E60" s="34">
        <v>41950</v>
      </c>
      <c r="F60" s="23" t="s">
        <v>46</v>
      </c>
      <c r="G60" s="23">
        <v>41958</v>
      </c>
      <c r="H60" s="174" t="s">
        <v>172</v>
      </c>
      <c r="I60" s="10" t="s">
        <v>146</v>
      </c>
      <c r="J60" s="23">
        <v>42044</v>
      </c>
      <c r="K60" s="181">
        <f>IF(J60*D60&gt;0,J60-D60, "")</f>
        <v>87</v>
      </c>
      <c r="L60" s="23">
        <v>42095</v>
      </c>
      <c r="M60" s="55">
        <f>IF(L60*J60&gt;0,L60-J60, "")</f>
        <v>51</v>
      </c>
      <c r="N60" s="181">
        <f>IF(L60*D60&gt;0,L60-D60,"" )</f>
        <v>138</v>
      </c>
      <c r="O60" s="148">
        <v>42101</v>
      </c>
      <c r="P60" s="181">
        <f t="shared" si="85"/>
        <v>6</v>
      </c>
      <c r="Q60" s="382" t="s">
        <v>187</v>
      </c>
      <c r="R60" s="383" t="s">
        <v>399</v>
      </c>
      <c r="S60" s="34"/>
      <c r="T60" s="268"/>
      <c r="U60" s="55" t="str">
        <f t="shared" si="86"/>
        <v/>
      </c>
      <c r="V60" s="55" t="str">
        <f t="shared" si="87"/>
        <v/>
      </c>
      <c r="W60" s="55" t="str">
        <f t="shared" si="88"/>
        <v/>
      </c>
      <c r="X60" s="50" t="str">
        <f t="shared" si="89"/>
        <v/>
      </c>
      <c r="Y60" s="208" t="s">
        <v>47</v>
      </c>
      <c r="Z60" s="34"/>
      <c r="AA60" s="9"/>
      <c r="AB60" s="299"/>
    </row>
    <row r="61" spans="1:28" s="11" customFormat="1">
      <c r="A61" s="347" t="s">
        <v>225</v>
      </c>
      <c r="B61" s="321" t="s">
        <v>422</v>
      </c>
      <c r="C61" s="23" t="s">
        <v>162</v>
      </c>
      <c r="D61" s="41">
        <v>41956</v>
      </c>
      <c r="E61" s="41"/>
      <c r="F61" s="148" t="s">
        <v>46</v>
      </c>
      <c r="G61" s="23">
        <v>41957</v>
      </c>
      <c r="H61" s="174" t="s">
        <v>172</v>
      </c>
      <c r="I61" s="10" t="s">
        <v>160</v>
      </c>
      <c r="J61" s="311"/>
      <c r="K61" s="181" t="str">
        <f t="shared" ref="K61" si="93">IF(J61*D61&gt;0,J61-D61, "")</f>
        <v/>
      </c>
      <c r="L61" s="23">
        <v>42089</v>
      </c>
      <c r="M61" s="55" t="str">
        <f t="shared" ref="M61" si="94">IF(L61*J61&gt;0,L61-J61, "")</f>
        <v/>
      </c>
      <c r="N61" s="181">
        <f t="shared" ref="N61" si="95">IF(L61*D61&gt;0,L61-D61,"" )</f>
        <v>133</v>
      </c>
      <c r="O61" s="148">
        <v>42100</v>
      </c>
      <c r="P61" s="181">
        <f>IF(O61*L61&gt;0,O61-L61,"" )</f>
        <v>11</v>
      </c>
      <c r="Q61" s="382" t="s">
        <v>187</v>
      </c>
      <c r="R61" s="383" t="s">
        <v>399</v>
      </c>
      <c r="S61" s="34"/>
      <c r="T61" s="268"/>
      <c r="U61" s="55" t="str">
        <f>IF(Z61&lt;&gt;"X",IF(($T61*D61&gt;0),($T61-D61)/7,""),"x")</f>
        <v/>
      </c>
      <c r="V61" s="55" t="str">
        <f>IF($T61*L61&gt;0,($T61-L61)/7,"" )</f>
        <v/>
      </c>
      <c r="W61" s="55" t="str">
        <f>IF($T61*O61&gt;0,($T61-O61)/7,"" )</f>
        <v/>
      </c>
      <c r="X61" s="50" t="str">
        <f>IF($T61*S61&gt;0,($T61-S61)/7, "")</f>
        <v/>
      </c>
      <c r="Y61" s="208" t="s">
        <v>47</v>
      </c>
      <c r="Z61" s="34"/>
      <c r="AA61" s="9"/>
      <c r="AB61" s="299"/>
    </row>
    <row r="62" spans="1:28" s="70" customFormat="1">
      <c r="A62" s="346" t="s">
        <v>225</v>
      </c>
      <c r="B62" s="323" t="s">
        <v>295</v>
      </c>
      <c r="C62" s="71" t="s">
        <v>149</v>
      </c>
      <c r="D62" s="73">
        <v>41963</v>
      </c>
      <c r="E62" s="72"/>
      <c r="F62" s="71" t="s">
        <v>172</v>
      </c>
      <c r="G62" s="71"/>
      <c r="H62" s="173" t="s">
        <v>172</v>
      </c>
      <c r="I62" s="69" t="s">
        <v>228</v>
      </c>
      <c r="J62" s="71">
        <v>42037</v>
      </c>
      <c r="K62" s="182">
        <f>IF(J62*D62&gt;0,J62-D62, "")</f>
        <v>74</v>
      </c>
      <c r="L62" s="71">
        <v>42094</v>
      </c>
      <c r="M62" s="58">
        <f>IF(L62*J62&gt;0,L62-J62, "")</f>
        <v>57</v>
      </c>
      <c r="N62" s="182">
        <f>IF(L62*D62&gt;0,L62-D62,"" )</f>
        <v>131</v>
      </c>
      <c r="O62" s="149">
        <v>42100</v>
      </c>
      <c r="P62" s="182">
        <f t="shared" si="85"/>
        <v>6</v>
      </c>
      <c r="Q62" s="382" t="s">
        <v>187</v>
      </c>
      <c r="R62" s="383" t="s">
        <v>399</v>
      </c>
      <c r="S62" s="72"/>
      <c r="T62" s="267"/>
      <c r="U62" s="58" t="str">
        <f t="shared" si="86"/>
        <v>x</v>
      </c>
      <c r="V62" s="58" t="str">
        <f t="shared" si="87"/>
        <v/>
      </c>
      <c r="W62" s="58" t="str">
        <f t="shared" si="88"/>
        <v/>
      </c>
      <c r="X62" s="50" t="str">
        <f t="shared" si="89"/>
        <v/>
      </c>
      <c r="Y62" s="207" t="s">
        <v>31</v>
      </c>
      <c r="Z62" s="72" t="s">
        <v>114</v>
      </c>
      <c r="AA62" s="68"/>
      <c r="AB62" s="298"/>
    </row>
    <row r="63" spans="1:28" s="11" customFormat="1">
      <c r="A63" s="347" t="s">
        <v>225</v>
      </c>
      <c r="B63" s="321" t="s">
        <v>317</v>
      </c>
      <c r="C63" s="23" t="s">
        <v>149</v>
      </c>
      <c r="D63" s="41">
        <v>41942</v>
      </c>
      <c r="E63" s="34"/>
      <c r="F63" s="23" t="s">
        <v>32</v>
      </c>
      <c r="G63" s="23"/>
      <c r="H63" s="174" t="s">
        <v>172</v>
      </c>
      <c r="I63" s="10" t="s">
        <v>100</v>
      </c>
      <c r="J63" s="23">
        <v>42012</v>
      </c>
      <c r="K63" s="181">
        <f t="shared" ref="K63:K80" si="96">IF(J63*D63&gt;0,J63-D63, "")</f>
        <v>70</v>
      </c>
      <c r="L63" s="23">
        <v>42089</v>
      </c>
      <c r="M63" s="55">
        <f t="shared" ref="M63:M80" si="97">IF(L63*J63&gt;0,L63-J63, "")</f>
        <v>77</v>
      </c>
      <c r="N63" s="181">
        <f t="shared" ref="N63:N80" si="98">IF(L63*D63&gt;0,L63-D63,"" )</f>
        <v>147</v>
      </c>
      <c r="O63" s="148">
        <v>42098</v>
      </c>
      <c r="P63" s="181">
        <f t="shared" ref="P63:P80" si="99">IF(O63*L63&gt;0,O63-L63,"" )</f>
        <v>9</v>
      </c>
      <c r="Q63" s="382" t="s">
        <v>403</v>
      </c>
      <c r="R63" s="383" t="s">
        <v>404</v>
      </c>
      <c r="S63" s="34"/>
      <c r="T63" s="268"/>
      <c r="U63" s="55" t="str">
        <f t="shared" ref="U63:U81" si="100">IF(Z63&lt;&gt;"X",IF(($T63*D63&gt;0),($T63-D63)/7,""),"x")</f>
        <v/>
      </c>
      <c r="V63" s="55" t="str">
        <f t="shared" ref="V63:V79" si="101">IF($T63*L63&gt;0,($T63-L63)/7,"" )</f>
        <v/>
      </c>
      <c r="W63" s="55" t="str">
        <f t="shared" ref="W63:W79" si="102">IF($T63*O63&gt;0,($T63-O63)/7,"" )</f>
        <v/>
      </c>
      <c r="X63" s="50" t="str">
        <f t="shared" ref="X63:X79" si="103">IF($T63*S63&gt;0,($T63-S63)/7, "")</f>
        <v/>
      </c>
      <c r="Y63" s="208" t="s">
        <v>47</v>
      </c>
      <c r="Z63" s="34"/>
      <c r="AA63" s="9"/>
      <c r="AB63" s="299"/>
    </row>
    <row r="64" spans="1:28" s="11" customFormat="1">
      <c r="A64" s="347" t="s">
        <v>241</v>
      </c>
      <c r="B64" s="321" t="s">
        <v>400</v>
      </c>
      <c r="C64" s="316"/>
      <c r="D64" s="41">
        <v>41958</v>
      </c>
      <c r="E64" s="34"/>
      <c r="F64" s="23" t="s">
        <v>46</v>
      </c>
      <c r="G64" s="23">
        <v>41957</v>
      </c>
      <c r="H64" s="174" t="s">
        <v>172</v>
      </c>
      <c r="I64" s="313"/>
      <c r="J64" s="311"/>
      <c r="K64" s="181" t="str">
        <f t="shared" ref="K64" si="104">IF(J64*D64&gt;0,J64-D64, "")</f>
        <v/>
      </c>
      <c r="L64" s="23">
        <v>42095</v>
      </c>
      <c r="M64" s="55">
        <v>0</v>
      </c>
      <c r="N64" s="181">
        <f t="shared" ref="N64" si="105">IF(L64*D64&gt;0,L64-D64,"" )</f>
        <v>137</v>
      </c>
      <c r="O64" s="148">
        <v>42098</v>
      </c>
      <c r="P64" s="181">
        <f>IF(O64*L64&gt;0,O64-L64,"" )</f>
        <v>3</v>
      </c>
      <c r="Q64" s="382" t="s">
        <v>403</v>
      </c>
      <c r="R64" s="383" t="s">
        <v>404</v>
      </c>
      <c r="S64" s="34"/>
      <c r="T64" s="268"/>
      <c r="U64" s="55" t="str">
        <f>IF(Z64&lt;&gt;"X",IF(($T64*D64&gt;0),($T64-D64)/7,""),"x")</f>
        <v/>
      </c>
      <c r="V64" s="55" t="str">
        <f>IF($T64*L64&gt;0,($T64-L64)/7,"" )</f>
        <v/>
      </c>
      <c r="W64" s="55" t="str">
        <f>IF($T64*O64&gt;0,($T64-O64)/7,"" )</f>
        <v/>
      </c>
      <c r="X64" s="50" t="str">
        <f>IF($T64*S64&gt;0,($T64-S64)/7, "")</f>
        <v/>
      </c>
      <c r="Y64" s="208" t="s">
        <v>47</v>
      </c>
      <c r="Z64" s="34"/>
      <c r="AA64" s="9"/>
      <c r="AB64" s="299"/>
    </row>
    <row r="65" spans="1:28" s="70" customFormat="1">
      <c r="A65" s="346" t="s">
        <v>241</v>
      </c>
      <c r="B65" s="323" t="s">
        <v>281</v>
      </c>
      <c r="C65" s="71" t="s">
        <v>156</v>
      </c>
      <c r="D65" s="73">
        <v>42044</v>
      </c>
      <c r="E65" s="149">
        <v>42044</v>
      </c>
      <c r="F65" s="149" t="s">
        <v>32</v>
      </c>
      <c r="G65" s="71">
        <v>41957</v>
      </c>
      <c r="H65" s="173" t="s">
        <v>172</v>
      </c>
      <c r="I65" s="69" t="s">
        <v>169</v>
      </c>
      <c r="J65" s="71">
        <v>42045</v>
      </c>
      <c r="K65" s="182">
        <f>IF(J65*D65&gt;0,J65-D65, "")</f>
        <v>1</v>
      </c>
      <c r="L65" s="71">
        <v>42095</v>
      </c>
      <c r="M65" s="58">
        <f>IF(L65*J65&gt;0,L65-J65, "")</f>
        <v>50</v>
      </c>
      <c r="N65" s="182">
        <f>IF(L65*D65&gt;0,L65-D65,"" )</f>
        <v>51</v>
      </c>
      <c r="O65" s="149">
        <v>42098</v>
      </c>
      <c r="P65" s="182">
        <f>IF(O65*L65&gt;0,O65-L65,"" )</f>
        <v>3</v>
      </c>
      <c r="Q65" s="382" t="s">
        <v>403</v>
      </c>
      <c r="R65" s="383" t="s">
        <v>404</v>
      </c>
      <c r="S65" s="72"/>
      <c r="T65" s="267"/>
      <c r="U65" s="58" t="str">
        <f>IF(Z65&lt;&gt;"X",IF(($T65*D65&gt;0),($T65-D65)/7,""),"x")</f>
        <v/>
      </c>
      <c r="V65" s="58" t="str">
        <f>IF($T65*L65&gt;0,($T65-L65)/7,"" )</f>
        <v/>
      </c>
      <c r="W65" s="58" t="str">
        <f>IF($T65*O65&gt;0,($T65-O65)/7,"" )</f>
        <v/>
      </c>
      <c r="X65" s="50" t="str">
        <f>IF($T65*S65&gt;0,($T65-S65)/7, "")</f>
        <v/>
      </c>
      <c r="Y65" s="207" t="s">
        <v>31</v>
      </c>
      <c r="Z65" s="72"/>
      <c r="AA65" s="68"/>
      <c r="AB65" s="298"/>
    </row>
    <row r="66" spans="1:28" s="11" customFormat="1">
      <c r="A66" s="347" t="s">
        <v>225</v>
      </c>
      <c r="B66" s="321" t="s">
        <v>315</v>
      </c>
      <c r="C66" s="23" t="s">
        <v>154</v>
      </c>
      <c r="D66" s="41">
        <v>41956</v>
      </c>
      <c r="E66" s="34"/>
      <c r="F66" s="23" t="s">
        <v>32</v>
      </c>
      <c r="G66" s="23">
        <v>41972</v>
      </c>
      <c r="H66" s="174" t="s">
        <v>172</v>
      </c>
      <c r="I66" s="10" t="s">
        <v>158</v>
      </c>
      <c r="J66" s="23">
        <v>42023</v>
      </c>
      <c r="K66" s="181">
        <f>IF(J66*D66&gt;0,J66-D66, "")</f>
        <v>67</v>
      </c>
      <c r="L66" s="23">
        <v>42089</v>
      </c>
      <c r="M66" s="55">
        <f>IF(L66*J66&gt;0,L66-J66, "")</f>
        <v>66</v>
      </c>
      <c r="N66" s="181">
        <f>IF(L66*D66&gt;0,L66-D66,"" )</f>
        <v>133</v>
      </c>
      <c r="O66" s="148">
        <v>42097</v>
      </c>
      <c r="P66" s="181">
        <f>IF(O66*L66&gt;0,O66-L66,"" )</f>
        <v>8</v>
      </c>
      <c r="Q66" s="382" t="s">
        <v>403</v>
      </c>
      <c r="R66" s="383" t="s">
        <v>404</v>
      </c>
      <c r="S66" s="34"/>
      <c r="T66" s="270"/>
      <c r="U66" s="55" t="str">
        <f t="shared" ref="U66:U73" si="106">IF(Z66&lt;&gt;"X",IF(($T66*D66&gt;0),($T66-D66)/7,""),"x")</f>
        <v/>
      </c>
      <c r="V66" s="55" t="str">
        <f t="shared" ref="V66:V73" si="107">IF($T66*L66&gt;0,($T66-L66)/7,"" )</f>
        <v/>
      </c>
      <c r="W66" s="55" t="str">
        <f t="shared" ref="W66:W73" si="108">IF($T66*O66&gt;0,($T66-O66)/7,"" )</f>
        <v/>
      </c>
      <c r="X66" s="50" t="str">
        <f t="shared" ref="X66:X73" si="109">IF($T66*S66&gt;0,($T66-S66)/7, "")</f>
        <v/>
      </c>
      <c r="Y66" s="208" t="s">
        <v>47</v>
      </c>
      <c r="Z66" s="34"/>
      <c r="AA66" s="9"/>
      <c r="AB66" s="299"/>
    </row>
    <row r="67" spans="1:28" s="70" customFormat="1">
      <c r="A67" s="346" t="s">
        <v>241</v>
      </c>
      <c r="B67" s="323" t="s">
        <v>284</v>
      </c>
      <c r="C67" s="71" t="s">
        <v>156</v>
      </c>
      <c r="D67" s="73">
        <v>42039</v>
      </c>
      <c r="E67" s="72">
        <v>42039</v>
      </c>
      <c r="F67" s="71" t="s">
        <v>46</v>
      </c>
      <c r="G67" s="71"/>
      <c r="H67" s="173" t="s">
        <v>172</v>
      </c>
      <c r="I67" s="69" t="s">
        <v>146</v>
      </c>
      <c r="J67" s="71">
        <v>42044</v>
      </c>
      <c r="K67" s="254">
        <f t="shared" ref="K67" si="110">IF(J67*D67&gt;0,J67-D67, "")</f>
        <v>5</v>
      </c>
      <c r="L67" s="71">
        <v>42094</v>
      </c>
      <c r="M67" s="58">
        <f t="shared" ref="M67" si="111">IF(L67*J67&gt;0,L67-J67, "")</f>
        <v>50</v>
      </c>
      <c r="N67" s="182">
        <f t="shared" ref="N67" si="112">IF(L67*D67&gt;0,L67-D67,"" )</f>
        <v>55</v>
      </c>
      <c r="O67" s="149">
        <v>42097</v>
      </c>
      <c r="P67" s="182">
        <f t="shared" ref="P67" si="113">IF(O67*L67&gt;0,O67-L67,"" )</f>
        <v>3</v>
      </c>
      <c r="Q67" s="382" t="s">
        <v>403</v>
      </c>
      <c r="R67" s="383" t="s">
        <v>404</v>
      </c>
      <c r="S67" s="72"/>
      <c r="T67" s="267"/>
      <c r="U67" s="58" t="str">
        <f t="shared" si="106"/>
        <v/>
      </c>
      <c r="V67" s="58" t="str">
        <f t="shared" si="107"/>
        <v/>
      </c>
      <c r="W67" s="58" t="str">
        <f t="shared" si="108"/>
        <v/>
      </c>
      <c r="X67" s="50" t="str">
        <f t="shared" si="109"/>
        <v/>
      </c>
      <c r="Y67" s="207" t="s">
        <v>31</v>
      </c>
      <c r="Z67" s="72"/>
      <c r="AA67" s="68"/>
      <c r="AB67" s="298"/>
    </row>
    <row r="68" spans="1:28" s="11" customFormat="1">
      <c r="A68" s="347" t="s">
        <v>225</v>
      </c>
      <c r="B68" s="321" t="s">
        <v>309</v>
      </c>
      <c r="C68" s="23" t="s">
        <v>149</v>
      </c>
      <c r="D68" s="41">
        <v>41952</v>
      </c>
      <c r="E68" s="34"/>
      <c r="F68" s="23" t="s">
        <v>32</v>
      </c>
      <c r="G68" s="23"/>
      <c r="H68" s="174" t="s">
        <v>172</v>
      </c>
      <c r="I68" s="10" t="s">
        <v>102</v>
      </c>
      <c r="J68" s="23">
        <v>42016</v>
      </c>
      <c r="K68" s="181">
        <f>IF(J68*D68&gt;0,J68-D68, "")</f>
        <v>64</v>
      </c>
      <c r="L68" s="23">
        <v>42091</v>
      </c>
      <c r="M68" s="55">
        <f>IF(L68*J68&gt;0,L68-J68, "")</f>
        <v>75</v>
      </c>
      <c r="N68" s="181">
        <f>IF(L68*D68&gt;0,L68-D68,"" )</f>
        <v>139</v>
      </c>
      <c r="O68" s="148">
        <v>42096</v>
      </c>
      <c r="P68" s="181">
        <f>IF(O68*L68&gt;0,O68-L68,"" )</f>
        <v>5</v>
      </c>
      <c r="Q68" s="382" t="s">
        <v>403</v>
      </c>
      <c r="R68" s="383" t="s">
        <v>404</v>
      </c>
      <c r="S68" s="34"/>
      <c r="T68" s="270"/>
      <c r="U68" s="55" t="str">
        <f t="shared" si="106"/>
        <v/>
      </c>
      <c r="V68" s="55" t="str">
        <f t="shared" si="107"/>
        <v/>
      </c>
      <c r="W68" s="55" t="str">
        <f t="shared" si="108"/>
        <v/>
      </c>
      <c r="X68" s="50" t="str">
        <f t="shared" si="109"/>
        <v/>
      </c>
      <c r="Y68" s="208" t="s">
        <v>47</v>
      </c>
      <c r="Z68" s="34"/>
      <c r="AA68" s="9"/>
      <c r="AB68" s="299"/>
    </row>
    <row r="69" spans="1:28" s="70" customFormat="1">
      <c r="A69" s="346" t="s">
        <v>225</v>
      </c>
      <c r="B69" s="323" t="s">
        <v>307</v>
      </c>
      <c r="C69" s="71" t="s">
        <v>154</v>
      </c>
      <c r="D69" s="73">
        <v>42037</v>
      </c>
      <c r="E69" s="72">
        <v>42027</v>
      </c>
      <c r="F69" s="71" t="s">
        <v>46</v>
      </c>
      <c r="G69" s="71"/>
      <c r="H69" s="173" t="s">
        <v>172</v>
      </c>
      <c r="I69" s="69" t="s">
        <v>238</v>
      </c>
      <c r="J69" s="71">
        <v>42037</v>
      </c>
      <c r="K69" s="254">
        <f>IF(J69*D69&gt;0,J69-D69, "")</f>
        <v>0</v>
      </c>
      <c r="L69" s="71">
        <v>42092</v>
      </c>
      <c r="M69" s="58">
        <f>IF(L69*J69&gt;0,L69-J69, "")</f>
        <v>55</v>
      </c>
      <c r="N69" s="182">
        <f>IF(L69*D69&gt;0,L69-D69,"" )</f>
        <v>55</v>
      </c>
      <c r="O69" s="149">
        <v>42096</v>
      </c>
      <c r="P69" s="182">
        <f>IF(O69*L69&gt;0,O69-L69,"" )</f>
        <v>4</v>
      </c>
      <c r="Q69" s="382" t="s">
        <v>403</v>
      </c>
      <c r="R69" s="383" t="s">
        <v>404</v>
      </c>
      <c r="S69" s="72"/>
      <c r="T69" s="267"/>
      <c r="U69" s="58" t="str">
        <f t="shared" si="106"/>
        <v/>
      </c>
      <c r="V69" s="58" t="str">
        <f t="shared" si="107"/>
        <v/>
      </c>
      <c r="W69" s="58" t="str">
        <f t="shared" si="108"/>
        <v/>
      </c>
      <c r="X69" s="50" t="str">
        <f t="shared" si="109"/>
        <v/>
      </c>
      <c r="Y69" s="207" t="s">
        <v>31</v>
      </c>
      <c r="Z69" s="72"/>
      <c r="AA69" s="68"/>
      <c r="AB69" s="298"/>
    </row>
    <row r="70" spans="1:28" s="11" customFormat="1">
      <c r="A70" s="347" t="s">
        <v>225</v>
      </c>
      <c r="B70" s="321" t="s">
        <v>305</v>
      </c>
      <c r="C70" s="23" t="s">
        <v>162</v>
      </c>
      <c r="D70" s="41">
        <v>41937</v>
      </c>
      <c r="E70" s="34"/>
      <c r="F70" s="10" t="s">
        <v>41</v>
      </c>
      <c r="G70" s="23">
        <v>41956</v>
      </c>
      <c r="H70" s="174" t="s">
        <v>172</v>
      </c>
      <c r="I70" s="10" t="s">
        <v>84</v>
      </c>
      <c r="J70" s="23">
        <v>42002</v>
      </c>
      <c r="K70" s="181">
        <f t="shared" si="96"/>
        <v>65</v>
      </c>
      <c r="L70" s="23">
        <v>42093</v>
      </c>
      <c r="M70" s="55">
        <f t="shared" si="97"/>
        <v>91</v>
      </c>
      <c r="N70" s="181">
        <f t="shared" si="98"/>
        <v>156</v>
      </c>
      <c r="O70" s="148">
        <v>42096</v>
      </c>
      <c r="P70" s="181">
        <f t="shared" si="99"/>
        <v>3</v>
      </c>
      <c r="Q70" s="382" t="s">
        <v>403</v>
      </c>
      <c r="R70" s="383" t="s">
        <v>404</v>
      </c>
      <c r="S70" s="34"/>
      <c r="T70" s="268"/>
      <c r="U70" s="55" t="str">
        <f t="shared" si="106"/>
        <v/>
      </c>
      <c r="V70" s="55" t="str">
        <f t="shared" si="107"/>
        <v/>
      </c>
      <c r="W70" s="55" t="str">
        <f t="shared" si="108"/>
        <v/>
      </c>
      <c r="X70" s="50" t="str">
        <f t="shared" si="109"/>
        <v/>
      </c>
      <c r="Y70" s="208" t="s">
        <v>47</v>
      </c>
      <c r="Z70" s="34"/>
      <c r="AA70" s="9"/>
      <c r="AB70" s="299"/>
    </row>
    <row r="71" spans="1:28" s="11" customFormat="1">
      <c r="A71" s="347" t="s">
        <v>242</v>
      </c>
      <c r="B71" s="321" t="s">
        <v>311</v>
      </c>
      <c r="C71" s="23" t="s">
        <v>150</v>
      </c>
      <c r="D71" s="41">
        <v>41952</v>
      </c>
      <c r="E71" s="34">
        <v>41952</v>
      </c>
      <c r="F71" s="23" t="s">
        <v>32</v>
      </c>
      <c r="G71" s="23">
        <v>41964</v>
      </c>
      <c r="H71" s="174" t="s">
        <v>172</v>
      </c>
      <c r="I71" s="10" t="s">
        <v>130</v>
      </c>
      <c r="J71" s="23">
        <v>42042</v>
      </c>
      <c r="K71" s="181">
        <f t="shared" si="96"/>
        <v>90</v>
      </c>
      <c r="L71" s="23">
        <v>42090</v>
      </c>
      <c r="M71" s="55">
        <f t="shared" si="97"/>
        <v>48</v>
      </c>
      <c r="N71" s="181">
        <f t="shared" si="98"/>
        <v>138</v>
      </c>
      <c r="O71" s="148">
        <v>42095</v>
      </c>
      <c r="P71" s="181">
        <f t="shared" si="99"/>
        <v>5</v>
      </c>
      <c r="Q71" s="382" t="s">
        <v>403</v>
      </c>
      <c r="R71" s="383" t="s">
        <v>404</v>
      </c>
      <c r="S71" s="34"/>
      <c r="T71" s="272">
        <v>42144</v>
      </c>
      <c r="U71" s="55">
        <f t="shared" si="106"/>
        <v>27.428571428571427</v>
      </c>
      <c r="V71" s="55">
        <f t="shared" si="107"/>
        <v>7.7142857142857144</v>
      </c>
      <c r="W71" s="55">
        <f t="shared" si="108"/>
        <v>7</v>
      </c>
      <c r="X71" s="50" t="str">
        <f t="shared" si="109"/>
        <v/>
      </c>
      <c r="Y71" s="208" t="s">
        <v>47</v>
      </c>
      <c r="Z71" s="34"/>
      <c r="AA71" s="9"/>
      <c r="AB71" s="299"/>
    </row>
    <row r="72" spans="1:28" s="11" customFormat="1">
      <c r="A72" s="347" t="s">
        <v>241</v>
      </c>
      <c r="B72" s="321" t="s">
        <v>310</v>
      </c>
      <c r="C72" s="23" t="s">
        <v>156</v>
      </c>
      <c r="D72" s="41">
        <v>41947</v>
      </c>
      <c r="E72" s="34">
        <v>41942</v>
      </c>
      <c r="F72" s="23" t="s">
        <v>32</v>
      </c>
      <c r="G72" s="23">
        <v>41956</v>
      </c>
      <c r="H72" s="174" t="s">
        <v>172</v>
      </c>
      <c r="I72" s="10" t="s">
        <v>105</v>
      </c>
      <c r="J72" s="23">
        <v>42016</v>
      </c>
      <c r="K72" s="181">
        <f>IF(J72*D72&gt;0,J72-D72, "")</f>
        <v>69</v>
      </c>
      <c r="L72" s="23">
        <v>42091</v>
      </c>
      <c r="M72" s="55">
        <f>IF(L72*J72&gt;0,L72-J72, "")</f>
        <v>75</v>
      </c>
      <c r="N72" s="181">
        <f>IF(L72*D72&gt;0,L72-D72,"" )</f>
        <v>144</v>
      </c>
      <c r="O72" s="148">
        <v>42095</v>
      </c>
      <c r="P72" s="181">
        <f>IF(O72*L72&gt;0,O72-L72,"" )</f>
        <v>4</v>
      </c>
      <c r="Q72" s="382" t="s">
        <v>403</v>
      </c>
      <c r="R72" s="383" t="s">
        <v>404</v>
      </c>
      <c r="S72" s="34"/>
      <c r="T72" s="268"/>
      <c r="U72" s="55" t="str">
        <f t="shared" si="106"/>
        <v/>
      </c>
      <c r="V72" s="55" t="str">
        <f t="shared" si="107"/>
        <v/>
      </c>
      <c r="W72" s="55" t="str">
        <f t="shared" si="108"/>
        <v/>
      </c>
      <c r="X72" s="50" t="str">
        <f t="shared" si="109"/>
        <v/>
      </c>
      <c r="Y72" s="208" t="s">
        <v>47</v>
      </c>
      <c r="Z72" s="34"/>
      <c r="AA72" s="9"/>
      <c r="AB72" s="299"/>
    </row>
    <row r="73" spans="1:28" s="11" customFormat="1">
      <c r="A73" s="347" t="s">
        <v>241</v>
      </c>
      <c r="B73" s="321" t="s">
        <v>308</v>
      </c>
      <c r="C73" s="23" t="s">
        <v>156</v>
      </c>
      <c r="D73" s="41">
        <v>41957</v>
      </c>
      <c r="E73" s="34"/>
      <c r="F73" s="23" t="s">
        <v>32</v>
      </c>
      <c r="G73" s="23">
        <v>41957</v>
      </c>
      <c r="H73" s="174" t="s">
        <v>172</v>
      </c>
      <c r="I73" s="10" t="s">
        <v>106</v>
      </c>
      <c r="J73" s="23">
        <v>42016</v>
      </c>
      <c r="K73" s="181">
        <f>IF(J73*D73&gt;0,J73-D73, "")</f>
        <v>59</v>
      </c>
      <c r="L73" s="23">
        <v>42091</v>
      </c>
      <c r="M73" s="55">
        <f>IF(L73*J73&gt;0,L73-J73, "")</f>
        <v>75</v>
      </c>
      <c r="N73" s="181">
        <f>IF(L73*D73&gt;0,L73-D73,"" )</f>
        <v>134</v>
      </c>
      <c r="O73" s="148">
        <v>42095</v>
      </c>
      <c r="P73" s="181">
        <f>IF(O73*L73&gt;0,O73-L73,"" )</f>
        <v>4</v>
      </c>
      <c r="Q73" s="382" t="s">
        <v>403</v>
      </c>
      <c r="R73" s="383" t="s">
        <v>404</v>
      </c>
      <c r="S73" s="34"/>
      <c r="T73" s="272">
        <v>42145</v>
      </c>
      <c r="U73" s="55">
        <f t="shared" si="106"/>
        <v>26.857142857142858</v>
      </c>
      <c r="V73" s="55">
        <f t="shared" si="107"/>
        <v>7.7142857142857144</v>
      </c>
      <c r="W73" s="55">
        <f t="shared" si="108"/>
        <v>7.1428571428571432</v>
      </c>
      <c r="X73" s="50" t="str">
        <f t="shared" si="109"/>
        <v/>
      </c>
      <c r="Y73" s="208" t="s">
        <v>47</v>
      </c>
      <c r="Z73" s="34"/>
      <c r="AA73" s="9"/>
      <c r="AB73" s="299"/>
    </row>
    <row r="74" spans="1:28" s="11" customFormat="1">
      <c r="A74" s="347" t="s">
        <v>242</v>
      </c>
      <c r="B74" s="321" t="s">
        <v>318</v>
      </c>
      <c r="C74" s="23" t="s">
        <v>150</v>
      </c>
      <c r="D74" s="41">
        <v>41942</v>
      </c>
      <c r="E74" s="34">
        <v>41955</v>
      </c>
      <c r="F74" s="23" t="s">
        <v>46</v>
      </c>
      <c r="G74" s="23"/>
      <c r="H74" s="174" t="s">
        <v>172</v>
      </c>
      <c r="I74" s="10" t="s">
        <v>107</v>
      </c>
      <c r="J74" s="23">
        <v>42016</v>
      </c>
      <c r="K74" s="181">
        <f t="shared" si="96"/>
        <v>74</v>
      </c>
      <c r="L74" s="23">
        <v>42088</v>
      </c>
      <c r="M74" s="55">
        <f t="shared" si="97"/>
        <v>72</v>
      </c>
      <c r="N74" s="181">
        <f t="shared" si="98"/>
        <v>146</v>
      </c>
      <c r="O74" s="148">
        <v>42094</v>
      </c>
      <c r="P74" s="181">
        <f t="shared" si="99"/>
        <v>6</v>
      </c>
      <c r="Q74" s="382" t="s">
        <v>200</v>
      </c>
      <c r="R74" s="383" t="s">
        <v>227</v>
      </c>
      <c r="S74" s="34"/>
      <c r="T74" s="272">
        <v>42142</v>
      </c>
      <c r="U74" s="55">
        <f t="shared" si="100"/>
        <v>28.571428571428573</v>
      </c>
      <c r="V74" s="55">
        <f t="shared" si="101"/>
        <v>7.7142857142857144</v>
      </c>
      <c r="W74" s="55">
        <f t="shared" si="102"/>
        <v>6.8571428571428568</v>
      </c>
      <c r="X74" s="50" t="str">
        <f t="shared" si="103"/>
        <v/>
      </c>
      <c r="Y74" s="208" t="s">
        <v>47</v>
      </c>
      <c r="Z74" s="34"/>
      <c r="AA74" s="9"/>
      <c r="AB74" s="299" t="s">
        <v>108</v>
      </c>
    </row>
    <row r="75" spans="1:28" s="11" customFormat="1">
      <c r="A75" s="347" t="s">
        <v>225</v>
      </c>
      <c r="B75" s="321" t="s">
        <v>316</v>
      </c>
      <c r="C75" s="23" t="s">
        <v>157</v>
      </c>
      <c r="D75" s="41">
        <v>41955</v>
      </c>
      <c r="E75" s="34">
        <v>41954</v>
      </c>
      <c r="F75" s="23" t="s">
        <v>46</v>
      </c>
      <c r="G75" s="23"/>
      <c r="H75" s="174" t="s">
        <v>172</v>
      </c>
      <c r="I75" s="10" t="s">
        <v>144</v>
      </c>
      <c r="J75" s="23">
        <v>42044</v>
      </c>
      <c r="K75" s="181">
        <f t="shared" ref="K75" si="114">IF(J75*D75&gt;0,J75-D75, "")</f>
        <v>89</v>
      </c>
      <c r="L75" s="23">
        <v>42089</v>
      </c>
      <c r="M75" s="55">
        <f t="shared" ref="M75" si="115">IF(L75*J75&gt;0,L75-J75, "")</f>
        <v>45</v>
      </c>
      <c r="N75" s="181">
        <f t="shared" ref="N75" si="116">IF(L75*D75&gt;0,L75-D75,"" )</f>
        <v>134</v>
      </c>
      <c r="O75" s="148">
        <v>42094</v>
      </c>
      <c r="P75" s="181">
        <f t="shared" ref="P75" si="117">IF(O75*L75&gt;0,O75-L75,"" )</f>
        <v>5</v>
      </c>
      <c r="Q75" s="382" t="s">
        <v>200</v>
      </c>
      <c r="R75" s="383" t="s">
        <v>227</v>
      </c>
      <c r="S75" s="34"/>
      <c r="T75" s="270"/>
      <c r="U75" s="55" t="str">
        <f t="shared" ref="U75" si="118">IF(Z75&lt;&gt;"X",IF(($T75*D75&gt;0),($T75-D75)/7,""),"x")</f>
        <v/>
      </c>
      <c r="V75" s="55" t="str">
        <f t="shared" ref="V75" si="119">IF($T75*L75&gt;0,($T75-L75)/7,"" )</f>
        <v/>
      </c>
      <c r="W75" s="55" t="str">
        <f t="shared" ref="W75" si="120">IF($T75*O75&gt;0,($T75-O75)/7,"" )</f>
        <v/>
      </c>
      <c r="X75" s="50" t="str">
        <f t="shared" ref="X75" si="121">IF($T75*S75&gt;0,($T75-S75)/7, "")</f>
        <v/>
      </c>
      <c r="Y75" s="208" t="s">
        <v>47</v>
      </c>
      <c r="Z75" s="34"/>
      <c r="AA75" s="9"/>
      <c r="AB75" s="299"/>
    </row>
    <row r="76" spans="1:28" s="11" customFormat="1">
      <c r="A76" s="347" t="s">
        <v>225</v>
      </c>
      <c r="B76" s="321" t="s">
        <v>312</v>
      </c>
      <c r="C76" s="23" t="s">
        <v>149</v>
      </c>
      <c r="D76" s="41">
        <v>41950</v>
      </c>
      <c r="E76" s="34">
        <v>41951</v>
      </c>
      <c r="F76" s="23" t="s">
        <v>32</v>
      </c>
      <c r="G76" s="23">
        <v>41956</v>
      </c>
      <c r="H76" s="174" t="s">
        <v>172</v>
      </c>
      <c r="I76" s="10" t="s">
        <v>203</v>
      </c>
      <c r="J76" s="23">
        <v>42022</v>
      </c>
      <c r="K76" s="181">
        <f t="shared" si="96"/>
        <v>72</v>
      </c>
      <c r="L76" s="23">
        <v>42090</v>
      </c>
      <c r="M76" s="55">
        <f t="shared" si="97"/>
        <v>68</v>
      </c>
      <c r="N76" s="181">
        <f t="shared" si="98"/>
        <v>140</v>
      </c>
      <c r="O76" s="148">
        <v>42094</v>
      </c>
      <c r="P76" s="181">
        <f t="shared" si="99"/>
        <v>4</v>
      </c>
      <c r="Q76" s="382" t="s">
        <v>200</v>
      </c>
      <c r="R76" s="383" t="s">
        <v>227</v>
      </c>
      <c r="S76" s="34"/>
      <c r="T76" s="268"/>
      <c r="U76" s="55" t="str">
        <f>IF(Z76&lt;&gt;"X",IF(($T76*D76&gt;0),($T76-D76)/7,""),"x")</f>
        <v/>
      </c>
      <c r="V76" s="55" t="str">
        <f>IF($T76*L76&gt;0,($T76-L76)/7,"" )</f>
        <v/>
      </c>
      <c r="W76" s="55" t="str">
        <f>IF($T76*O76&gt;0,($T76-O76)/7,"" )</f>
        <v/>
      </c>
      <c r="X76" s="50" t="str">
        <f>IF($T76*S76&gt;0,($T76-S76)/7, "")</f>
        <v/>
      </c>
      <c r="Y76" s="208" t="s">
        <v>47</v>
      </c>
      <c r="Z76" s="34"/>
      <c r="AA76" s="9"/>
      <c r="AB76" s="299"/>
    </row>
    <row r="77" spans="1:28" s="11" customFormat="1">
      <c r="A77" s="347" t="s">
        <v>242</v>
      </c>
      <c r="B77" s="321" t="s">
        <v>314</v>
      </c>
      <c r="C77" s="23" t="s">
        <v>150</v>
      </c>
      <c r="D77" s="41">
        <v>41951</v>
      </c>
      <c r="E77" s="34">
        <v>41951</v>
      </c>
      <c r="F77" s="23" t="s">
        <v>32</v>
      </c>
      <c r="G77" s="23">
        <v>41956</v>
      </c>
      <c r="H77" s="174" t="s">
        <v>172</v>
      </c>
      <c r="I77" s="10" t="s">
        <v>171</v>
      </c>
      <c r="J77" s="23">
        <v>42023</v>
      </c>
      <c r="K77" s="181">
        <f>IF(J77*D77&gt;0,J77-D77, "")</f>
        <v>72</v>
      </c>
      <c r="L77" s="23">
        <v>42089</v>
      </c>
      <c r="M77" s="55">
        <f>IF(L77*J77&gt;0,L77-J77, "")</f>
        <v>66</v>
      </c>
      <c r="N77" s="181">
        <f>IF(L77*D77&gt;0,L77-D77,"" )</f>
        <v>138</v>
      </c>
      <c r="O77" s="148">
        <v>42093</v>
      </c>
      <c r="P77" s="181">
        <f>IF(O77*L77&gt;0,O77-L77,"" )</f>
        <v>4</v>
      </c>
      <c r="Q77" s="382" t="s">
        <v>200</v>
      </c>
      <c r="R77" s="383" t="s">
        <v>227</v>
      </c>
      <c r="S77" s="34"/>
      <c r="T77" s="272">
        <v>42148</v>
      </c>
      <c r="U77" s="55">
        <f>IF(Z77&lt;&gt;"X",IF(($T77*D77&gt;0),($T77-D77)/7,""),"x")</f>
        <v>28.142857142857142</v>
      </c>
      <c r="V77" s="55">
        <f>IF($T77*L77&gt;0,($T77-L77)/7,"" )</f>
        <v>8.4285714285714288</v>
      </c>
      <c r="W77" s="55">
        <f>IF($T77*O77&gt;0,($T77-O77)/7,"" )</f>
        <v>7.8571428571428568</v>
      </c>
      <c r="X77" s="50" t="str">
        <f>IF($T77*S77&gt;0,($T77-S77)/7, "")</f>
        <v/>
      </c>
      <c r="Y77" s="208" t="s">
        <v>47</v>
      </c>
      <c r="Z77" s="34"/>
      <c r="AA77" s="9"/>
      <c r="AB77" s="299"/>
    </row>
    <row r="78" spans="1:28" s="110" customFormat="1">
      <c r="A78" s="336" t="s">
        <v>241</v>
      </c>
      <c r="B78" s="322" t="s">
        <v>319</v>
      </c>
      <c r="C78" s="335" t="s">
        <v>156</v>
      </c>
      <c r="D78" s="44">
        <v>42038</v>
      </c>
      <c r="E78" s="37">
        <v>42069</v>
      </c>
      <c r="F78" s="25" t="s">
        <v>172</v>
      </c>
      <c r="G78" s="25">
        <v>41964</v>
      </c>
      <c r="H78" s="176" t="s">
        <v>51</v>
      </c>
      <c r="I78" s="16" t="s">
        <v>221</v>
      </c>
      <c r="J78" s="25">
        <v>42041</v>
      </c>
      <c r="K78" s="180">
        <f>IF(J78*D78&gt;0,J78-D78, "")</f>
        <v>3</v>
      </c>
      <c r="L78" s="25">
        <v>42088</v>
      </c>
      <c r="M78" s="109">
        <f>IF(L78*J78&gt;0,L78-J78, "")</f>
        <v>47</v>
      </c>
      <c r="N78" s="180">
        <f>IF(L78*D78&gt;0,L78-D78,"" )</f>
        <v>50</v>
      </c>
      <c r="O78" s="113">
        <v>42091</v>
      </c>
      <c r="P78" s="180">
        <f>IF(O78*L78&gt;0,O78-L78,"" )</f>
        <v>3</v>
      </c>
      <c r="Q78" s="382" t="s">
        <v>200</v>
      </c>
      <c r="R78" s="383" t="s">
        <v>227</v>
      </c>
      <c r="S78" s="37"/>
      <c r="T78" s="398">
        <v>42145</v>
      </c>
      <c r="U78" s="109">
        <f>IF(Z78&lt;&gt;"X",IF(($T78*D78&gt;0),($T78-D78)/7,""),"x")</f>
        <v>15.285714285714286</v>
      </c>
      <c r="V78" s="109">
        <f>IF($T78*L78&gt;0,($T78-L78)/7,"" )</f>
        <v>8.1428571428571423</v>
      </c>
      <c r="W78" s="109">
        <f>IF($T78*O78&gt;0,($T78-O78)/7,"" )</f>
        <v>7.7142857142857144</v>
      </c>
      <c r="X78" s="51" t="str">
        <f>IF($T78*S78&gt;0,($T78-S78)/7, "")</f>
        <v/>
      </c>
      <c r="Y78" s="209" t="s">
        <v>50</v>
      </c>
      <c r="Z78" s="223"/>
      <c r="AA78" s="17"/>
      <c r="AB78" s="300"/>
    </row>
    <row r="79" spans="1:28" s="110" customFormat="1">
      <c r="A79" s="336" t="s">
        <v>241</v>
      </c>
      <c r="B79" s="322" t="s">
        <v>320</v>
      </c>
      <c r="C79" s="335" t="s">
        <v>155</v>
      </c>
      <c r="D79" s="44">
        <v>42042</v>
      </c>
      <c r="E79" s="113">
        <v>42042</v>
      </c>
      <c r="F79" s="113" t="s">
        <v>51</v>
      </c>
      <c r="G79" s="25">
        <v>41964</v>
      </c>
      <c r="H79" s="176" t="s">
        <v>51</v>
      </c>
      <c r="I79" s="16" t="s">
        <v>211</v>
      </c>
      <c r="J79" s="25">
        <v>42045</v>
      </c>
      <c r="K79" s="180">
        <f t="shared" si="96"/>
        <v>3</v>
      </c>
      <c r="L79" s="25">
        <v>42080</v>
      </c>
      <c r="M79" s="109">
        <f t="shared" si="97"/>
        <v>35</v>
      </c>
      <c r="N79" s="180">
        <f t="shared" si="98"/>
        <v>38</v>
      </c>
      <c r="O79" s="113">
        <v>42082</v>
      </c>
      <c r="P79" s="180">
        <f t="shared" si="99"/>
        <v>2</v>
      </c>
      <c r="Q79" s="382" t="s">
        <v>186</v>
      </c>
      <c r="R79" s="384" t="s">
        <v>219</v>
      </c>
      <c r="S79" s="37"/>
      <c r="T79" s="269"/>
      <c r="U79" s="109" t="str">
        <f t="shared" si="100"/>
        <v/>
      </c>
      <c r="V79" s="109" t="str">
        <f t="shared" si="101"/>
        <v/>
      </c>
      <c r="W79" s="109" t="str">
        <f t="shared" si="102"/>
        <v/>
      </c>
      <c r="X79" s="51" t="str">
        <f t="shared" si="103"/>
        <v/>
      </c>
      <c r="Y79" s="209" t="s">
        <v>50</v>
      </c>
      <c r="Z79" s="223"/>
      <c r="AA79" s="17"/>
      <c r="AB79" s="300"/>
    </row>
    <row r="80" spans="1:28" s="70" customFormat="1">
      <c r="A80" s="346" t="s">
        <v>225</v>
      </c>
      <c r="B80" s="323" t="s">
        <v>321</v>
      </c>
      <c r="C80" s="315"/>
      <c r="D80" s="73">
        <v>41960</v>
      </c>
      <c r="E80" s="72"/>
      <c r="F80" s="71" t="s">
        <v>54</v>
      </c>
      <c r="G80" s="71">
        <v>41960</v>
      </c>
      <c r="H80" s="173" t="s">
        <v>54</v>
      </c>
      <c r="I80" s="69" t="s">
        <v>122</v>
      </c>
      <c r="J80" s="71">
        <v>42039</v>
      </c>
      <c r="K80" s="182">
        <f t="shared" si="96"/>
        <v>79</v>
      </c>
      <c r="L80" s="71">
        <v>42062</v>
      </c>
      <c r="M80" s="58">
        <f t="shared" si="97"/>
        <v>23</v>
      </c>
      <c r="N80" s="182">
        <f t="shared" si="98"/>
        <v>102</v>
      </c>
      <c r="O80" s="149">
        <v>42070</v>
      </c>
      <c r="P80" s="182">
        <f t="shared" si="99"/>
        <v>8</v>
      </c>
      <c r="Q80" s="382" t="s">
        <v>186</v>
      </c>
      <c r="R80" s="384" t="s">
        <v>219</v>
      </c>
      <c r="S80" s="72"/>
      <c r="T80" s="267"/>
      <c r="U80" s="58" t="str">
        <f t="shared" si="100"/>
        <v>x</v>
      </c>
      <c r="V80" s="58" t="s">
        <v>114</v>
      </c>
      <c r="W80" s="58" t="s">
        <v>114</v>
      </c>
      <c r="X80" s="49" t="s">
        <v>114</v>
      </c>
      <c r="Y80" s="207" t="s">
        <v>31</v>
      </c>
      <c r="Z80" s="72" t="s">
        <v>114</v>
      </c>
      <c r="AA80" s="68"/>
      <c r="AB80" s="298" t="s">
        <v>92</v>
      </c>
    </row>
    <row r="81" spans="1:28" s="11" customFormat="1">
      <c r="A81" s="347" t="s">
        <v>241</v>
      </c>
      <c r="B81" s="321" t="s">
        <v>322</v>
      </c>
      <c r="C81" s="23" t="s">
        <v>155</v>
      </c>
      <c r="D81" s="41">
        <v>41936</v>
      </c>
      <c r="E81" s="34">
        <v>41936</v>
      </c>
      <c r="F81" s="23" t="s">
        <v>32</v>
      </c>
      <c r="G81" s="23">
        <v>41953</v>
      </c>
      <c r="H81" s="174" t="s">
        <v>46</v>
      </c>
      <c r="I81" s="10" t="s">
        <v>99</v>
      </c>
      <c r="J81" s="23">
        <v>42012</v>
      </c>
      <c r="K81" s="181">
        <f t="shared" ref="K81:K85" si="122">IF(J81*D81&gt;0,J81-D81, "")</f>
        <v>76</v>
      </c>
      <c r="L81" s="23">
        <v>42066</v>
      </c>
      <c r="M81" s="55">
        <f t="shared" ref="M81:M85" si="123">IF(L81*J81&gt;0,L81-J81, "")</f>
        <v>54</v>
      </c>
      <c r="N81" s="181">
        <f t="shared" ref="N81:N85" si="124">IF(L81*D81&gt;0,L81-D81,"" )</f>
        <v>130</v>
      </c>
      <c r="O81" s="148">
        <v>42069</v>
      </c>
      <c r="P81" s="181">
        <f t="shared" ref="P81:P85" si="125">IF(O81*L81&gt;0,O81-L81,"" )</f>
        <v>3</v>
      </c>
      <c r="Q81" s="382" t="s">
        <v>186</v>
      </c>
      <c r="R81" s="384" t="s">
        <v>219</v>
      </c>
      <c r="S81" s="34"/>
      <c r="T81" s="272">
        <v>42132</v>
      </c>
      <c r="U81" s="55">
        <f t="shared" si="100"/>
        <v>28</v>
      </c>
      <c r="V81" s="55">
        <f>IF($T81*L81&gt;0,($T81-L81)/7,"" )</f>
        <v>9.4285714285714288</v>
      </c>
      <c r="W81" s="55">
        <f>IF($T81*O81&gt;0,($T81-O81)/7,"" )</f>
        <v>9</v>
      </c>
      <c r="X81" s="50" t="str">
        <f>IF($T81*S81&gt;0,($T81-S81)/7, "")</f>
        <v/>
      </c>
      <c r="Y81" s="208" t="s">
        <v>47</v>
      </c>
      <c r="Z81" s="34"/>
      <c r="AA81" s="9"/>
      <c r="AB81" s="299"/>
    </row>
    <row r="82" spans="1:28" s="11" customFormat="1">
      <c r="A82" s="347" t="s">
        <v>225</v>
      </c>
      <c r="B82" s="321" t="s">
        <v>323</v>
      </c>
      <c r="C82" s="23" t="s">
        <v>154</v>
      </c>
      <c r="D82" s="41">
        <v>41935</v>
      </c>
      <c r="E82" s="34"/>
      <c r="F82" s="10" t="s">
        <v>32</v>
      </c>
      <c r="G82" s="23"/>
      <c r="H82" s="174" t="s">
        <v>32</v>
      </c>
      <c r="I82" s="10" t="s">
        <v>102</v>
      </c>
      <c r="J82" s="23">
        <v>42012</v>
      </c>
      <c r="K82" s="181">
        <f t="shared" si="122"/>
        <v>77</v>
      </c>
      <c r="L82" s="23">
        <v>42065</v>
      </c>
      <c r="M82" s="55">
        <f t="shared" si="123"/>
        <v>53</v>
      </c>
      <c r="N82" s="181">
        <f t="shared" si="124"/>
        <v>130</v>
      </c>
      <c r="O82" s="148">
        <v>42068</v>
      </c>
      <c r="P82" s="181">
        <f t="shared" si="125"/>
        <v>3</v>
      </c>
      <c r="Q82" s="382" t="s">
        <v>187</v>
      </c>
      <c r="R82" s="384" t="s">
        <v>205</v>
      </c>
      <c r="S82" s="34"/>
      <c r="T82" s="268"/>
      <c r="U82" s="55" t="str">
        <f t="shared" ref="U82:U86" si="126">IF(Z82&lt;&gt;"X",IF(($T82*D82&gt;0),($T82-D82)/7,""),"x")</f>
        <v/>
      </c>
      <c r="V82" s="55" t="str">
        <f t="shared" ref="V82:V86" si="127">IF($T82*L82&gt;0,($T82-L82)/7,"" )</f>
        <v/>
      </c>
      <c r="W82" s="55" t="str">
        <f t="shared" ref="W82:W86" si="128">IF($T82*O82&gt;0,($T82-O82)/7,"" )</f>
        <v/>
      </c>
      <c r="X82" s="50" t="str">
        <f t="shared" ref="X82:X86" si="129">IF($T82*S82&gt;0,($T82-S82)/7, "")</f>
        <v/>
      </c>
      <c r="Y82" s="208" t="s">
        <v>47</v>
      </c>
      <c r="Z82" s="34"/>
      <c r="AA82" s="9"/>
      <c r="AB82" s="299" t="s">
        <v>87</v>
      </c>
    </row>
    <row r="83" spans="1:28" s="11" customFormat="1">
      <c r="A83" s="347" t="s">
        <v>241</v>
      </c>
      <c r="B83" s="321" t="s">
        <v>324</v>
      </c>
      <c r="C83" s="316"/>
      <c r="D83" s="41">
        <v>41930</v>
      </c>
      <c r="E83" s="34">
        <v>41883</v>
      </c>
      <c r="F83" s="10" t="s">
        <v>32</v>
      </c>
      <c r="G83" s="23"/>
      <c r="H83" s="174" t="s">
        <v>32</v>
      </c>
      <c r="I83" s="10" t="s">
        <v>131</v>
      </c>
      <c r="J83" s="311"/>
      <c r="K83" s="181" t="str">
        <f t="shared" si="122"/>
        <v/>
      </c>
      <c r="L83" s="23">
        <v>42062</v>
      </c>
      <c r="M83" s="55" t="str">
        <f t="shared" si="123"/>
        <v/>
      </c>
      <c r="N83" s="181">
        <f t="shared" si="124"/>
        <v>132</v>
      </c>
      <c r="O83" s="148">
        <v>42068</v>
      </c>
      <c r="P83" s="181">
        <f t="shared" si="125"/>
        <v>6</v>
      </c>
      <c r="Q83" s="382" t="s">
        <v>187</v>
      </c>
      <c r="R83" s="384" t="s">
        <v>205</v>
      </c>
      <c r="S83" s="34"/>
      <c r="T83" s="268"/>
      <c r="U83" s="55" t="str">
        <f t="shared" si="126"/>
        <v/>
      </c>
      <c r="V83" s="55" t="str">
        <f t="shared" si="127"/>
        <v/>
      </c>
      <c r="W83" s="55" t="str">
        <f t="shared" si="128"/>
        <v/>
      </c>
      <c r="X83" s="50" t="str">
        <f t="shared" si="129"/>
        <v/>
      </c>
      <c r="Y83" s="208" t="s">
        <v>47</v>
      </c>
      <c r="Z83" s="34"/>
      <c r="AA83" s="9"/>
      <c r="AB83" s="299" t="s">
        <v>112</v>
      </c>
    </row>
    <row r="84" spans="1:28" s="70" customFormat="1">
      <c r="A84" s="346" t="s">
        <v>242</v>
      </c>
      <c r="B84" s="323" t="s">
        <v>325</v>
      </c>
      <c r="C84" s="71" t="s">
        <v>150</v>
      </c>
      <c r="D84" s="73">
        <v>42030</v>
      </c>
      <c r="E84" s="72">
        <v>42030</v>
      </c>
      <c r="F84" s="71" t="s">
        <v>111</v>
      </c>
      <c r="G84" s="71"/>
      <c r="H84" s="173" t="s">
        <v>32</v>
      </c>
      <c r="I84" s="69" t="s">
        <v>124</v>
      </c>
      <c r="J84" s="71">
        <v>42034</v>
      </c>
      <c r="K84" s="182">
        <f t="shared" si="122"/>
        <v>4</v>
      </c>
      <c r="L84" s="71">
        <v>42060</v>
      </c>
      <c r="M84" s="58">
        <f t="shared" si="123"/>
        <v>26</v>
      </c>
      <c r="N84" s="182">
        <f t="shared" si="124"/>
        <v>30</v>
      </c>
      <c r="O84" s="149">
        <v>42067</v>
      </c>
      <c r="P84" s="182">
        <f t="shared" si="125"/>
        <v>7</v>
      </c>
      <c r="Q84" s="382" t="s">
        <v>200</v>
      </c>
      <c r="R84" s="384" t="s">
        <v>204</v>
      </c>
      <c r="S84" s="72"/>
      <c r="T84" s="358">
        <v>42118</v>
      </c>
      <c r="U84" s="58">
        <f t="shared" si="126"/>
        <v>12.571428571428571</v>
      </c>
      <c r="V84" s="58">
        <f t="shared" si="127"/>
        <v>8.2857142857142865</v>
      </c>
      <c r="W84" s="58">
        <f t="shared" si="128"/>
        <v>7.2857142857142856</v>
      </c>
      <c r="X84" s="50" t="str">
        <f t="shared" si="129"/>
        <v/>
      </c>
      <c r="Y84" s="207" t="s">
        <v>31</v>
      </c>
      <c r="Z84" s="72"/>
      <c r="AA84" s="68"/>
      <c r="AB84" s="298"/>
    </row>
    <row r="85" spans="1:28" s="70" customFormat="1">
      <c r="A85" s="346" t="s">
        <v>225</v>
      </c>
      <c r="B85" s="323" t="s">
        <v>326</v>
      </c>
      <c r="C85" s="71" t="s">
        <v>162</v>
      </c>
      <c r="D85" s="73">
        <v>42031</v>
      </c>
      <c r="E85" s="72">
        <v>42027</v>
      </c>
      <c r="F85" s="71" t="s">
        <v>111</v>
      </c>
      <c r="G85" s="71"/>
      <c r="H85" s="173" t="s">
        <v>32</v>
      </c>
      <c r="I85" s="69" t="s">
        <v>124</v>
      </c>
      <c r="J85" s="312"/>
      <c r="K85" s="182" t="str">
        <f t="shared" si="122"/>
        <v/>
      </c>
      <c r="L85" s="71">
        <v>42060</v>
      </c>
      <c r="M85" s="58" t="str">
        <f t="shared" si="123"/>
        <v/>
      </c>
      <c r="N85" s="182">
        <f t="shared" si="124"/>
        <v>29</v>
      </c>
      <c r="O85" s="149">
        <v>42067</v>
      </c>
      <c r="P85" s="182">
        <f t="shared" si="125"/>
        <v>7</v>
      </c>
      <c r="Q85" s="382" t="s">
        <v>200</v>
      </c>
      <c r="R85" s="384" t="s">
        <v>204</v>
      </c>
      <c r="S85" s="72"/>
      <c r="T85" s="271"/>
      <c r="U85" s="58" t="str">
        <f t="shared" si="126"/>
        <v/>
      </c>
      <c r="V85" s="58" t="str">
        <f t="shared" si="127"/>
        <v/>
      </c>
      <c r="W85" s="58" t="str">
        <f t="shared" si="128"/>
        <v/>
      </c>
      <c r="X85" s="50" t="str">
        <f t="shared" si="129"/>
        <v/>
      </c>
      <c r="Y85" s="207" t="s">
        <v>31</v>
      </c>
      <c r="Z85" s="72"/>
      <c r="AA85" s="68"/>
      <c r="AB85" s="298"/>
    </row>
    <row r="86" spans="1:28" s="70" customFormat="1">
      <c r="A86" s="346" t="s">
        <v>225</v>
      </c>
      <c r="B86" s="323" t="s">
        <v>184</v>
      </c>
      <c r="C86" s="71" t="s">
        <v>162</v>
      </c>
      <c r="D86" s="73">
        <v>42033</v>
      </c>
      <c r="E86" s="72">
        <v>42033</v>
      </c>
      <c r="F86" s="71" t="s">
        <v>111</v>
      </c>
      <c r="G86" s="71"/>
      <c r="H86" s="173" t="s">
        <v>32</v>
      </c>
      <c r="I86" s="69" t="s">
        <v>124</v>
      </c>
      <c r="J86" s="312"/>
      <c r="K86" s="182" t="str">
        <f t="shared" ref="K86" si="130">IF(J86*D86&gt;0,J86-D86, "")</f>
        <v/>
      </c>
      <c r="L86" s="71">
        <v>42059</v>
      </c>
      <c r="M86" s="58" t="str">
        <f t="shared" ref="M86" si="131">IF(L86*J86&gt;0,L86-J86, "")</f>
        <v/>
      </c>
      <c r="N86" s="182">
        <f t="shared" ref="N86" si="132">IF(L86*D86&gt;0,L86-D86,"" )</f>
        <v>26</v>
      </c>
      <c r="O86" s="149">
        <v>42066</v>
      </c>
      <c r="P86" s="182">
        <f t="shared" ref="P86" si="133">IF(O86*L86&gt;0,O86-L86,"" )</f>
        <v>7</v>
      </c>
      <c r="Q86" s="382" t="s">
        <v>200</v>
      </c>
      <c r="R86" s="384" t="s">
        <v>205</v>
      </c>
      <c r="S86" s="72"/>
      <c r="T86" s="358">
        <v>42128</v>
      </c>
      <c r="U86" s="58">
        <f t="shared" si="126"/>
        <v>13.571428571428571</v>
      </c>
      <c r="V86" s="58">
        <f t="shared" si="127"/>
        <v>9.8571428571428577</v>
      </c>
      <c r="W86" s="58">
        <f t="shared" si="128"/>
        <v>8.8571428571428577</v>
      </c>
      <c r="X86" s="50" t="str">
        <f t="shared" si="129"/>
        <v/>
      </c>
      <c r="Y86" s="207" t="s">
        <v>31</v>
      </c>
      <c r="Z86" s="72"/>
      <c r="AA86" s="68"/>
      <c r="AB86" s="298"/>
    </row>
    <row r="87" spans="1:28" s="11" customFormat="1" ht="16" thickBot="1">
      <c r="A87" s="347" t="s">
        <v>225</v>
      </c>
      <c r="B87" s="321" t="s">
        <v>328</v>
      </c>
      <c r="C87" s="23" t="s">
        <v>154</v>
      </c>
      <c r="D87" s="41">
        <v>41939</v>
      </c>
      <c r="E87" s="34">
        <v>41934</v>
      </c>
      <c r="F87" s="23" t="s">
        <v>32</v>
      </c>
      <c r="G87" s="23"/>
      <c r="H87" s="174" t="s">
        <v>32</v>
      </c>
      <c r="I87" s="10" t="s">
        <v>95</v>
      </c>
      <c r="J87" s="23">
        <v>42009</v>
      </c>
      <c r="K87" s="181">
        <f>IF(J87*D87&gt;0,J87-D87, "")</f>
        <v>70</v>
      </c>
      <c r="L87" s="23">
        <v>42050</v>
      </c>
      <c r="M87" s="55">
        <f>IF(L87*J87&gt;0,L87-J87, "")</f>
        <v>41</v>
      </c>
      <c r="N87" s="181">
        <f>IF(L87*D87&gt;0,L87-D87,"" )</f>
        <v>111</v>
      </c>
      <c r="O87" s="148">
        <v>42061</v>
      </c>
      <c r="P87" s="181">
        <f>IF(O87*L87&gt;0,O87-L87,"" )</f>
        <v>11</v>
      </c>
      <c r="Q87" s="382" t="s">
        <v>200</v>
      </c>
      <c r="R87" s="384" t="s">
        <v>204</v>
      </c>
      <c r="S87" s="34"/>
      <c r="T87" s="272">
        <v>42110</v>
      </c>
      <c r="U87" s="55">
        <f>IF(Z87&lt;&gt;"X",IF(($T87*D87&gt;0),($T87-D87)/7,""),"x")</f>
        <v>24.428571428571427</v>
      </c>
      <c r="V87" s="55">
        <f>IF($T87*L87&gt;0,($T87-L87)/7,"" )</f>
        <v>8.5714285714285712</v>
      </c>
      <c r="W87" s="55">
        <f>IF($T87*O87&gt;0,($T87-O87)/7,"" )</f>
        <v>7</v>
      </c>
      <c r="X87" s="50" t="str">
        <f>IF($T87*S87&gt;0,($T87-S87)/7, "")</f>
        <v/>
      </c>
      <c r="Y87" s="208" t="s">
        <v>47</v>
      </c>
      <c r="Z87" s="34"/>
      <c r="AA87" s="9"/>
      <c r="AB87" s="299"/>
    </row>
    <row r="88" spans="1:28" s="317" customFormat="1">
      <c r="A88" s="340"/>
      <c r="B88" s="390" t="s">
        <v>239</v>
      </c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1"/>
    </row>
    <row r="89" spans="1:28" s="11" customFormat="1">
      <c r="A89" s="347" t="s">
        <v>225</v>
      </c>
      <c r="B89" s="321" t="s">
        <v>327</v>
      </c>
      <c r="C89" s="23" t="s">
        <v>162</v>
      </c>
      <c r="D89" s="41">
        <v>41929</v>
      </c>
      <c r="E89" s="34">
        <v>41911</v>
      </c>
      <c r="F89" s="10" t="s">
        <v>41</v>
      </c>
      <c r="G89" s="23">
        <v>41956</v>
      </c>
      <c r="H89" s="174" t="s">
        <v>32</v>
      </c>
      <c r="I89" s="10" t="s">
        <v>94</v>
      </c>
      <c r="J89" s="23">
        <v>42009</v>
      </c>
      <c r="K89" s="181">
        <f>IF(J89*D89&gt;0,J89-D89, "")</f>
        <v>80</v>
      </c>
      <c r="L89" s="23">
        <v>42050</v>
      </c>
      <c r="M89" s="55">
        <f>IF(L89*J89&gt;0,L89-J89, "")</f>
        <v>41</v>
      </c>
      <c r="N89" s="181">
        <f>IF(L89*D89&gt;0,L89-D89,"" )</f>
        <v>121</v>
      </c>
      <c r="O89" s="148">
        <v>42063</v>
      </c>
      <c r="P89" s="181">
        <f>IF(O89*L89&gt;0,O89-L89,"" )</f>
        <v>13</v>
      </c>
      <c r="Q89" s="382" t="s">
        <v>200</v>
      </c>
      <c r="R89" s="384" t="s">
        <v>204</v>
      </c>
      <c r="S89" s="34"/>
      <c r="T89" s="270">
        <v>42111</v>
      </c>
      <c r="U89" s="55">
        <f>IF(Z89&lt;&gt;"X",IF(($T89*D89&gt;0),($T89-D89)/7,""),"x")</f>
        <v>26</v>
      </c>
      <c r="V89" s="55">
        <f>IF($T89*L89&gt;0,($T89-L89)/7,"" )</f>
        <v>8.7142857142857135</v>
      </c>
      <c r="W89" s="55">
        <f>IF($T89*O89&gt;0,($T89-O89)/7,"" )</f>
        <v>6.8571428571428568</v>
      </c>
      <c r="X89" s="50" t="str">
        <f>IF($T89*S89&gt;0,($T89-S89)/7, "")</f>
        <v/>
      </c>
      <c r="Y89" s="208" t="s">
        <v>47</v>
      </c>
      <c r="Z89" s="34"/>
      <c r="AA89" s="9"/>
      <c r="AB89" s="299" t="s">
        <v>163</v>
      </c>
    </row>
    <row r="90" spans="1:28" s="70" customFormat="1">
      <c r="A90" s="346" t="s">
        <v>241</v>
      </c>
      <c r="B90" s="323" t="s">
        <v>408</v>
      </c>
      <c r="C90" s="71" t="s">
        <v>155</v>
      </c>
      <c r="D90" s="73">
        <v>41925</v>
      </c>
      <c r="E90" s="72">
        <v>41866</v>
      </c>
      <c r="F90" s="69" t="s">
        <v>55</v>
      </c>
      <c r="G90" s="71">
        <v>41926</v>
      </c>
      <c r="H90" s="173" t="s">
        <v>32</v>
      </c>
      <c r="I90" s="69" t="s">
        <v>66</v>
      </c>
      <c r="J90" s="71">
        <v>41985</v>
      </c>
      <c r="K90" s="182">
        <f>IF(J90*D90&gt;0,J90-D90, "")</f>
        <v>60</v>
      </c>
      <c r="L90" s="71">
        <v>42017</v>
      </c>
      <c r="M90" s="58">
        <f>IF(L90*J90&gt;0,L90-J90, "")</f>
        <v>32</v>
      </c>
      <c r="N90" s="182">
        <f>IF(L90*D90&gt;0,L90-D90,"" )</f>
        <v>92</v>
      </c>
      <c r="O90" s="149">
        <v>42042</v>
      </c>
      <c r="P90" s="182">
        <f>IF(O90*L90&gt;0,O90-L90,"" )</f>
        <v>25</v>
      </c>
      <c r="Q90" s="382" t="s">
        <v>200</v>
      </c>
      <c r="R90" s="384" t="s">
        <v>204</v>
      </c>
      <c r="S90" s="72"/>
      <c r="T90" s="276">
        <v>42108</v>
      </c>
      <c r="U90" s="58">
        <f>IF(Z90&lt;&gt;"X",IF(($T90*D90&gt;0),($T90-D90)/7,""),"x")</f>
        <v>26.142857142857142</v>
      </c>
      <c r="V90" s="58">
        <f>IF($T90*L90&gt;0,($T90-L90)/7,"" )</f>
        <v>13</v>
      </c>
      <c r="W90" s="58">
        <f>IF($T90*O90&gt;0,($T90-O90)/7,"" )</f>
        <v>9.4285714285714288</v>
      </c>
      <c r="X90" s="50" t="str">
        <f>IF($T90*S90&gt;0,($T90-S90)/7, "")</f>
        <v/>
      </c>
      <c r="Y90" s="207" t="s">
        <v>31</v>
      </c>
      <c r="Z90" s="72"/>
      <c r="AA90" s="68"/>
      <c r="AB90" s="298" t="s">
        <v>87</v>
      </c>
    </row>
    <row r="91" spans="1:28" s="11" customFormat="1">
      <c r="A91" s="347" t="s">
        <v>225</v>
      </c>
      <c r="B91" s="321" t="s">
        <v>329</v>
      </c>
      <c r="C91" s="23" t="s">
        <v>149</v>
      </c>
      <c r="D91" s="41">
        <v>41935</v>
      </c>
      <c r="E91" s="34">
        <v>41923</v>
      </c>
      <c r="F91" s="23" t="s">
        <v>32</v>
      </c>
      <c r="G91" s="23">
        <v>41956</v>
      </c>
      <c r="H91" s="174" t="s">
        <v>41</v>
      </c>
      <c r="I91" s="10" t="s">
        <v>142</v>
      </c>
      <c r="J91" s="23">
        <v>41995</v>
      </c>
      <c r="K91" s="181">
        <f t="shared" ref="K91" si="134">IF(J91*D91&gt;0,J91-D91, "")</f>
        <v>60</v>
      </c>
      <c r="L91" s="23">
        <v>42041</v>
      </c>
      <c r="M91" s="55">
        <f t="shared" ref="M91" si="135">IF(L91*J91&gt;0,L91-J91, "")</f>
        <v>46</v>
      </c>
      <c r="N91" s="181">
        <f t="shared" ref="N91" si="136">IF(L91*D91&gt;0,L91-D91,"" )</f>
        <v>106</v>
      </c>
      <c r="O91" s="148">
        <v>42055</v>
      </c>
      <c r="P91" s="181">
        <f t="shared" ref="P91" si="137">IF(O91*L91&gt;0,O91-L91,"" )</f>
        <v>14</v>
      </c>
      <c r="Q91" s="168" t="s">
        <v>188</v>
      </c>
      <c r="R91" s="139" t="s">
        <v>212</v>
      </c>
      <c r="S91" s="34">
        <v>42093</v>
      </c>
      <c r="T91" s="273">
        <v>42094</v>
      </c>
      <c r="U91" s="55">
        <f t="shared" ref="U91" si="138">IF(Z91&lt;&gt;"X",IF(($T91*D91&gt;0),($T91-D91)/7,""),"x")</f>
        <v>22.714285714285715</v>
      </c>
      <c r="V91" s="55">
        <f t="shared" ref="V91" si="139">IF($T91*L91&gt;0,($T91-L91)/7,"" )</f>
        <v>7.5714285714285712</v>
      </c>
      <c r="W91" s="55">
        <f t="shared" ref="W91" si="140">IF($T91*O91&gt;0,($T91-O91)/7,"" )</f>
        <v>5.5714285714285712</v>
      </c>
      <c r="X91" s="50">
        <f t="shared" ref="X91" si="141">IF($T91*S91&gt;0,($T91-S91)/7, "")</f>
        <v>0.14285714285714285</v>
      </c>
      <c r="Y91" s="208" t="s">
        <v>47</v>
      </c>
      <c r="Z91" s="34"/>
      <c r="AA91" s="9"/>
      <c r="AB91" s="299" t="s">
        <v>213</v>
      </c>
    </row>
    <row r="92" spans="1:28" s="70" customFormat="1">
      <c r="A92" s="346" t="s">
        <v>241</v>
      </c>
      <c r="B92" s="323" t="s">
        <v>330</v>
      </c>
      <c r="C92" s="71" t="s">
        <v>156</v>
      </c>
      <c r="D92" s="73">
        <v>41954</v>
      </c>
      <c r="E92" s="72">
        <v>41974</v>
      </c>
      <c r="F92" s="71" t="s">
        <v>28</v>
      </c>
      <c r="G92" s="71">
        <v>41977</v>
      </c>
      <c r="H92" s="173" t="s">
        <v>41</v>
      </c>
      <c r="I92" s="69" t="s">
        <v>224</v>
      </c>
      <c r="J92" s="71"/>
      <c r="K92" s="182" t="str">
        <f t="shared" ref="K92:K93" si="142">IF(J92*D92&gt;0,J92-D92, "")</f>
        <v/>
      </c>
      <c r="L92" s="71"/>
      <c r="M92" s="58" t="str">
        <f t="shared" ref="M92:M93" si="143">IF(L92*J92&gt;0,L92-J92, "")</f>
        <v/>
      </c>
      <c r="N92" s="182" t="str">
        <f t="shared" ref="N92:N93" si="144">IF(L92*D92&gt;0,L92-D92,"" )</f>
        <v/>
      </c>
      <c r="O92" s="149">
        <v>42032</v>
      </c>
      <c r="P92" s="182" t="str">
        <f t="shared" ref="P92:P93" si="145">IF(O92*L92&gt;0,O92-L92,"" )</f>
        <v/>
      </c>
      <c r="Q92" s="168" t="s">
        <v>186</v>
      </c>
      <c r="R92" s="139" t="s">
        <v>210</v>
      </c>
      <c r="S92" s="72"/>
      <c r="T92" s="318">
        <v>42094</v>
      </c>
      <c r="U92" s="58">
        <f t="shared" ref="U92:U93" si="146">IF(Z92&lt;&gt;"X",IF(($T92*D92&gt;0),($T92-D92)/7,""),"x")</f>
        <v>20</v>
      </c>
      <c r="V92" s="58" t="str">
        <f t="shared" ref="V92:V93" si="147">IF($T92*L92&gt;0,($T92-L92)/7,"" )</f>
        <v/>
      </c>
      <c r="W92" s="58">
        <f t="shared" ref="W92:W93" si="148">IF($T92*O92&gt;0,($T92-O92)/7,"" )</f>
        <v>8.8571428571428577</v>
      </c>
      <c r="X92" s="50" t="str">
        <f t="shared" ref="X92:X93" si="149">IF($T92*S92&gt;0,($T92-S92)/7, "")</f>
        <v/>
      </c>
      <c r="Y92" s="207" t="s">
        <v>31</v>
      </c>
      <c r="Z92" s="72"/>
      <c r="AA92" s="68"/>
      <c r="AB92" s="298"/>
    </row>
    <row r="93" spans="1:28" s="70" customFormat="1">
      <c r="A93" s="346" t="s">
        <v>225</v>
      </c>
      <c r="B93" s="323" t="s">
        <v>331</v>
      </c>
      <c r="C93" s="71" t="s">
        <v>151</v>
      </c>
      <c r="D93" s="73">
        <v>41941</v>
      </c>
      <c r="E93" s="72">
        <v>41927</v>
      </c>
      <c r="F93" s="71" t="s">
        <v>28</v>
      </c>
      <c r="G93" s="71">
        <v>41947</v>
      </c>
      <c r="H93" s="173" t="s">
        <v>28</v>
      </c>
      <c r="I93" s="69" t="s">
        <v>62</v>
      </c>
      <c r="J93" s="71">
        <v>41987</v>
      </c>
      <c r="K93" s="182">
        <f t="shared" si="142"/>
        <v>46</v>
      </c>
      <c r="L93" s="71">
        <v>42016</v>
      </c>
      <c r="M93" s="58">
        <f t="shared" si="143"/>
        <v>29</v>
      </c>
      <c r="N93" s="182">
        <f t="shared" si="144"/>
        <v>75</v>
      </c>
      <c r="O93" s="149">
        <v>42048</v>
      </c>
      <c r="P93" s="182">
        <f t="shared" si="145"/>
        <v>32</v>
      </c>
      <c r="Q93" s="168" t="s">
        <v>186</v>
      </c>
      <c r="R93" s="139" t="s">
        <v>210</v>
      </c>
      <c r="S93" s="72">
        <v>42093</v>
      </c>
      <c r="T93" s="274">
        <v>42093</v>
      </c>
      <c r="U93" s="58">
        <f t="shared" si="146"/>
        <v>21.714285714285715</v>
      </c>
      <c r="V93" s="58">
        <f t="shared" si="147"/>
        <v>11</v>
      </c>
      <c r="W93" s="58">
        <f t="shared" si="148"/>
        <v>6.4285714285714288</v>
      </c>
      <c r="X93" s="50">
        <f t="shared" si="149"/>
        <v>0</v>
      </c>
      <c r="Y93" s="207" t="s">
        <v>31</v>
      </c>
      <c r="Z93" s="72"/>
      <c r="AA93" s="68"/>
      <c r="AB93" s="298"/>
    </row>
    <row r="94" spans="1:28" s="70" customFormat="1">
      <c r="A94" s="346" t="s">
        <v>225</v>
      </c>
      <c r="B94" s="323" t="s">
        <v>332</v>
      </c>
      <c r="C94" s="78" t="s">
        <v>162</v>
      </c>
      <c r="D94" s="73">
        <v>41968</v>
      </c>
      <c r="E94" s="72">
        <v>41954</v>
      </c>
      <c r="F94" s="71" t="s">
        <v>41</v>
      </c>
      <c r="G94" s="71">
        <v>41968</v>
      </c>
      <c r="H94" s="173" t="s">
        <v>41</v>
      </c>
      <c r="I94" s="69" t="s">
        <v>214</v>
      </c>
      <c r="J94" s="71"/>
      <c r="K94" s="182" t="str">
        <f>IF(J94*D94&gt;0,J94-D94, "")</f>
        <v/>
      </c>
      <c r="L94" s="71">
        <v>42033</v>
      </c>
      <c r="M94" s="58" t="str">
        <f>IF(L94*J94&gt;0,L94-J94, "")</f>
        <v/>
      </c>
      <c r="N94" s="182">
        <f>IF(L94*D94&gt;0,L94-D94,"" )</f>
        <v>65</v>
      </c>
      <c r="O94" s="149">
        <v>42038</v>
      </c>
      <c r="P94" s="182">
        <f>IF(O94*L94&gt;0,O94-L94,"" )</f>
        <v>5</v>
      </c>
      <c r="Q94" s="168" t="s">
        <v>186</v>
      </c>
      <c r="R94" s="139" t="s">
        <v>210</v>
      </c>
      <c r="S94" s="72"/>
      <c r="T94" s="276">
        <v>42093</v>
      </c>
      <c r="U94" s="58">
        <f>IF(Z94&lt;&gt;"X",IF(($T94*D94&gt;0),($T94-D94)/7,""),"x")</f>
        <v>17.857142857142858</v>
      </c>
      <c r="V94" s="58">
        <f>IF($T94*L94&gt;0,($T94-L94)/7,"" )</f>
        <v>8.5714285714285712</v>
      </c>
      <c r="W94" s="58">
        <f>IF($T94*O94&gt;0,($T94-O94)/7,"" )</f>
        <v>7.8571428571428568</v>
      </c>
      <c r="X94" s="50" t="str">
        <f>IF($T94*S94&gt;0,($T94-S94)/7, "")</f>
        <v/>
      </c>
      <c r="Y94" s="211" t="s">
        <v>31</v>
      </c>
      <c r="Z94" s="226"/>
      <c r="AA94" s="28"/>
      <c r="AB94" s="302"/>
    </row>
    <row r="95" spans="1:28" s="70" customFormat="1">
      <c r="A95" s="346" t="s">
        <v>225</v>
      </c>
      <c r="B95" s="323" t="s">
        <v>333</v>
      </c>
      <c r="C95" s="71" t="s">
        <v>151</v>
      </c>
      <c r="D95" s="73">
        <v>41965</v>
      </c>
      <c r="E95" s="72">
        <v>41954</v>
      </c>
      <c r="F95" s="71" t="s">
        <v>46</v>
      </c>
      <c r="G95" s="71"/>
      <c r="H95" s="173" t="s">
        <v>41</v>
      </c>
      <c r="I95" s="69" t="s">
        <v>133</v>
      </c>
      <c r="J95" s="71"/>
      <c r="K95" s="182" t="str">
        <f>IF(J95*D95&gt;0,J95-D95, "")</f>
        <v/>
      </c>
      <c r="L95" s="71">
        <v>42033</v>
      </c>
      <c r="M95" s="58" t="str">
        <f>IF(L95*J95&gt;0,L95-J95, "")</f>
        <v/>
      </c>
      <c r="N95" s="182">
        <f>IF(L95*D95&gt;0,L95-D95,"" )</f>
        <v>68</v>
      </c>
      <c r="O95" s="149">
        <v>42045</v>
      </c>
      <c r="P95" s="182">
        <f>IF(O95*L95&gt;0,O95-L95,"" )</f>
        <v>12</v>
      </c>
      <c r="Q95" s="168" t="s">
        <v>186</v>
      </c>
      <c r="R95" s="139" t="s">
        <v>210</v>
      </c>
      <c r="S95" s="72"/>
      <c r="T95" s="276">
        <v>42093</v>
      </c>
      <c r="U95" s="58">
        <f>IF(Z95&lt;&gt;"X",IF(($T95*D95&gt;0),($T95-D95)/7,""),"x")</f>
        <v>18.285714285714285</v>
      </c>
      <c r="V95" s="58">
        <f>IF($T95*L95&gt;0,($T95-L95)/7,"" )</f>
        <v>8.5714285714285712</v>
      </c>
      <c r="W95" s="58">
        <f>IF($T95*O95&gt;0,($T95-O95)/7,"" )</f>
        <v>6.8571428571428568</v>
      </c>
      <c r="X95" s="50" t="str">
        <f>IF($T95*S95&gt;0,($T95-S95)/7, "")</f>
        <v/>
      </c>
      <c r="Y95" s="207" t="s">
        <v>31</v>
      </c>
      <c r="Z95" s="72"/>
      <c r="AA95" s="68"/>
      <c r="AB95" s="298"/>
    </row>
    <row r="96" spans="1:28" s="11" customFormat="1">
      <c r="A96" s="347" t="s">
        <v>242</v>
      </c>
      <c r="B96" s="321" t="s">
        <v>334</v>
      </c>
      <c r="C96" s="23"/>
      <c r="D96" s="41">
        <v>41926</v>
      </c>
      <c r="E96" s="34"/>
      <c r="F96" s="10" t="s">
        <v>32</v>
      </c>
      <c r="G96" s="23">
        <v>41956</v>
      </c>
      <c r="H96" s="174" t="s">
        <v>41</v>
      </c>
      <c r="I96" s="10" t="s">
        <v>82</v>
      </c>
      <c r="J96" s="23">
        <v>42002</v>
      </c>
      <c r="K96" s="181">
        <f>IF(J96*D96&gt;0,J96-D96, "")</f>
        <v>76</v>
      </c>
      <c r="L96" s="23">
        <v>42045</v>
      </c>
      <c r="M96" s="55">
        <f>IF(L96*J96&gt;0,L96-J96, "")</f>
        <v>43</v>
      </c>
      <c r="N96" s="181">
        <f>IF(L96*D96&gt;0,L96-D96,"" )</f>
        <v>119</v>
      </c>
      <c r="O96" s="148">
        <v>42049</v>
      </c>
      <c r="P96" s="181">
        <f>IF(O96*L96&gt;0,O96-L96,"" )</f>
        <v>4</v>
      </c>
      <c r="Q96" s="168" t="s">
        <v>186</v>
      </c>
      <c r="R96" s="139" t="s">
        <v>210</v>
      </c>
      <c r="S96" s="34"/>
      <c r="T96" s="270">
        <v>42093</v>
      </c>
      <c r="U96" s="55">
        <f>IF(Z96&lt;&gt;"X",IF(($T96*D96&gt;0),($T96-D96)/7,""),"x")</f>
        <v>23.857142857142858</v>
      </c>
      <c r="V96" s="55">
        <f>IF($T96*L96&gt;0,($T96-L96)/7,"" )</f>
        <v>6.8571428571428568</v>
      </c>
      <c r="W96" s="55">
        <f>IF($T96*O96&gt;0,($T96-O96)/7,"" )</f>
        <v>6.2857142857142856</v>
      </c>
      <c r="X96" s="50" t="str">
        <f>IF($T96*S96&gt;0,($T96-S96)/7, "")</f>
        <v/>
      </c>
      <c r="Y96" s="208" t="s">
        <v>47</v>
      </c>
      <c r="Z96" s="34"/>
      <c r="AA96" s="9"/>
      <c r="AB96" s="299" t="s">
        <v>127</v>
      </c>
    </row>
    <row r="97" spans="1:28" s="70" customFormat="1">
      <c r="A97" s="346" t="s">
        <v>242</v>
      </c>
      <c r="B97" s="323" t="s">
        <v>335</v>
      </c>
      <c r="C97" s="71" t="s">
        <v>150</v>
      </c>
      <c r="D97" s="73">
        <v>41954</v>
      </c>
      <c r="E97" s="72">
        <v>41954</v>
      </c>
      <c r="F97" s="71" t="s">
        <v>46</v>
      </c>
      <c r="G97" s="71"/>
      <c r="H97" s="173" t="s">
        <v>41</v>
      </c>
      <c r="I97" s="69" t="s">
        <v>117</v>
      </c>
      <c r="J97" s="71"/>
      <c r="K97" s="182" t="str">
        <f t="shared" ref="K97:K104" si="150">IF(J97*D97&gt;0,J97-D97, "")</f>
        <v/>
      </c>
      <c r="L97" s="71">
        <v>42041</v>
      </c>
      <c r="M97" s="58" t="str">
        <f t="shared" ref="M97:M104" si="151">IF(L97*J97&gt;0,L97-J97, "")</f>
        <v/>
      </c>
      <c r="N97" s="182">
        <f t="shared" ref="N97:N104" si="152">IF(L97*D97&gt;0,L97-D97,"" )</f>
        <v>87</v>
      </c>
      <c r="O97" s="149">
        <v>42046</v>
      </c>
      <c r="P97" s="182">
        <f t="shared" ref="P97:P104" si="153">IF(O97*L97&gt;0,O97-L97,"" )</f>
        <v>5</v>
      </c>
      <c r="Q97" s="168" t="s">
        <v>186</v>
      </c>
      <c r="R97" s="139" t="s">
        <v>210</v>
      </c>
      <c r="S97" s="72">
        <v>42091</v>
      </c>
      <c r="T97" s="276">
        <v>42092</v>
      </c>
      <c r="U97" s="58">
        <f t="shared" ref="U97:U104" si="154">IF(Z97&lt;&gt;"X",IF(($T97*D97&gt;0),($T97-D97)/7,""),"x")</f>
        <v>19.714285714285715</v>
      </c>
      <c r="V97" s="58">
        <f t="shared" ref="V97:V104" si="155">IF($T97*L97&gt;0,($T97-L97)/7,"" )</f>
        <v>7.2857142857142856</v>
      </c>
      <c r="W97" s="58">
        <f t="shared" ref="W97:W104" si="156">IF($T97*O97&gt;0,($T97-O97)/7,"" )</f>
        <v>6.5714285714285712</v>
      </c>
      <c r="X97" s="49">
        <f t="shared" ref="X97:X104" si="157">IF($T97*S97&gt;0,($T97-S97)/7, "")</f>
        <v>0.14285714285714285</v>
      </c>
      <c r="Y97" s="207" t="s">
        <v>31</v>
      </c>
      <c r="Z97" s="72"/>
      <c r="AA97" s="68"/>
      <c r="AB97" s="298"/>
    </row>
    <row r="98" spans="1:28" s="19" customFormat="1">
      <c r="A98" s="349" t="s">
        <v>225</v>
      </c>
      <c r="B98" s="324" t="s">
        <v>336</v>
      </c>
      <c r="C98" s="22" t="s">
        <v>149</v>
      </c>
      <c r="D98" s="42">
        <v>42014</v>
      </c>
      <c r="E98" s="35">
        <v>42002</v>
      </c>
      <c r="F98" s="22" t="s">
        <v>79</v>
      </c>
      <c r="G98" s="22"/>
      <c r="H98" s="175" t="s">
        <v>41</v>
      </c>
      <c r="I98" s="13" t="s">
        <v>102</v>
      </c>
      <c r="J98" s="22">
        <v>42017</v>
      </c>
      <c r="K98" s="183">
        <f t="shared" si="150"/>
        <v>3</v>
      </c>
      <c r="L98" s="22">
        <v>42035</v>
      </c>
      <c r="M98" s="154">
        <f t="shared" si="151"/>
        <v>18</v>
      </c>
      <c r="N98" s="183">
        <f t="shared" si="152"/>
        <v>21</v>
      </c>
      <c r="O98" s="196">
        <v>42040</v>
      </c>
      <c r="P98" s="183">
        <f t="shared" si="153"/>
        <v>5</v>
      </c>
      <c r="Q98" s="168" t="s">
        <v>186</v>
      </c>
      <c r="R98" s="139" t="s">
        <v>210</v>
      </c>
      <c r="S98" s="35"/>
      <c r="T98" s="277">
        <v>42092</v>
      </c>
      <c r="U98" s="154">
        <f t="shared" si="154"/>
        <v>11.142857142857142</v>
      </c>
      <c r="V98" s="154">
        <f t="shared" si="155"/>
        <v>8.1428571428571423</v>
      </c>
      <c r="W98" s="154">
        <f t="shared" si="156"/>
        <v>7.4285714285714288</v>
      </c>
      <c r="X98" s="153" t="str">
        <f t="shared" si="157"/>
        <v/>
      </c>
      <c r="Y98" s="212" t="s">
        <v>50</v>
      </c>
      <c r="Z98" s="35"/>
      <c r="AA98" s="12"/>
      <c r="AB98" s="303"/>
    </row>
    <row r="99" spans="1:28" s="70" customFormat="1">
      <c r="A99" s="346" t="s">
        <v>242</v>
      </c>
      <c r="B99" s="323" t="s">
        <v>267</v>
      </c>
      <c r="C99" s="71" t="s">
        <v>150</v>
      </c>
      <c r="D99" s="73">
        <v>41950</v>
      </c>
      <c r="E99" s="72">
        <v>41950</v>
      </c>
      <c r="F99" s="71" t="s">
        <v>46</v>
      </c>
      <c r="G99" s="71"/>
      <c r="H99" s="173" t="s">
        <v>41</v>
      </c>
      <c r="I99" s="69" t="s">
        <v>173</v>
      </c>
      <c r="J99" s="312"/>
      <c r="K99" s="182" t="str">
        <f>IF(J99*D99&gt;0,J99-D99, "")</f>
        <v/>
      </c>
      <c r="L99" s="71">
        <v>42033</v>
      </c>
      <c r="M99" s="58" t="str">
        <f>IF(L99*J99&gt;0,L99-J99, "")</f>
        <v/>
      </c>
      <c r="N99" s="182">
        <f>IF(L99*D99&gt;0,L99-D99,"" )</f>
        <v>83</v>
      </c>
      <c r="O99" s="149">
        <v>42047</v>
      </c>
      <c r="P99" s="182">
        <f>IF(O99*L99&gt;0,O99-L99,"" )</f>
        <v>14</v>
      </c>
      <c r="Q99" s="382" t="s">
        <v>186</v>
      </c>
      <c r="R99" s="384" t="s">
        <v>210</v>
      </c>
      <c r="S99" s="72"/>
      <c r="T99" s="276">
        <v>42090</v>
      </c>
      <c r="U99" s="58">
        <f>IF(Z99&lt;&gt;"X",IF(($T99*D99&gt;0),($T99-D99)/7,""),"x")</f>
        <v>20</v>
      </c>
      <c r="V99" s="58">
        <f>IF($T99*L99&gt;0,($T99-L99)/7,"" )</f>
        <v>8.1428571428571423</v>
      </c>
      <c r="W99" s="58">
        <f>IF($T99*O99&gt;0,($T99-O99)/7,"" )</f>
        <v>6.1428571428571432</v>
      </c>
      <c r="X99" s="50" t="str">
        <f>IF($T99*S99&gt;0,($T99-S99)/7, "")</f>
        <v/>
      </c>
      <c r="Y99" s="207" t="s">
        <v>31</v>
      </c>
      <c r="Z99" s="72"/>
      <c r="AA99" s="68"/>
      <c r="AB99" s="298"/>
    </row>
    <row r="100" spans="1:28" s="11" customFormat="1">
      <c r="A100" s="347" t="s">
        <v>225</v>
      </c>
      <c r="B100" s="321" t="s">
        <v>337</v>
      </c>
      <c r="C100" s="23" t="s">
        <v>151</v>
      </c>
      <c r="D100" s="41">
        <v>41924</v>
      </c>
      <c r="E100" s="34">
        <v>41923</v>
      </c>
      <c r="F100" s="10" t="s">
        <v>41</v>
      </c>
      <c r="G100" s="23">
        <v>41956</v>
      </c>
      <c r="H100" s="174" t="s">
        <v>41</v>
      </c>
      <c r="I100" s="10" t="s">
        <v>77</v>
      </c>
      <c r="J100" s="23">
        <v>41995</v>
      </c>
      <c r="K100" s="181">
        <f t="shared" si="150"/>
        <v>71</v>
      </c>
      <c r="L100" s="23">
        <v>42040</v>
      </c>
      <c r="M100" s="55">
        <f t="shared" si="151"/>
        <v>45</v>
      </c>
      <c r="N100" s="181">
        <f t="shared" si="152"/>
        <v>116</v>
      </c>
      <c r="O100" s="148">
        <v>42047</v>
      </c>
      <c r="P100" s="181">
        <f t="shared" si="153"/>
        <v>7</v>
      </c>
      <c r="Q100" s="168" t="s">
        <v>188</v>
      </c>
      <c r="R100" s="139" t="s">
        <v>212</v>
      </c>
      <c r="S100" s="34">
        <v>42090</v>
      </c>
      <c r="T100" s="278">
        <v>42091</v>
      </c>
      <c r="U100" s="55">
        <f t="shared" si="154"/>
        <v>23.857142857142858</v>
      </c>
      <c r="V100" s="55">
        <f t="shared" si="155"/>
        <v>7.2857142857142856</v>
      </c>
      <c r="W100" s="55">
        <f t="shared" si="156"/>
        <v>6.2857142857142856</v>
      </c>
      <c r="X100" s="50">
        <f t="shared" si="157"/>
        <v>0.14285714285714285</v>
      </c>
      <c r="Y100" s="208" t="s">
        <v>47</v>
      </c>
      <c r="Z100" s="34"/>
      <c r="AA100" s="9"/>
      <c r="AB100" s="299"/>
    </row>
    <row r="101" spans="1:28" s="11" customFormat="1">
      <c r="A101" s="347" t="s">
        <v>225</v>
      </c>
      <c r="B101" s="321" t="s">
        <v>338</v>
      </c>
      <c r="C101" s="23" t="s">
        <v>154</v>
      </c>
      <c r="D101" s="41">
        <v>41925</v>
      </c>
      <c r="E101" s="34">
        <v>41902</v>
      </c>
      <c r="F101" s="10" t="s">
        <v>32</v>
      </c>
      <c r="G101" s="23">
        <v>41925</v>
      </c>
      <c r="H101" s="174" t="s">
        <v>41</v>
      </c>
      <c r="I101" s="10" t="s">
        <v>78</v>
      </c>
      <c r="J101" s="23">
        <v>41995</v>
      </c>
      <c r="K101" s="181">
        <f t="shared" si="150"/>
        <v>70</v>
      </c>
      <c r="L101" s="23">
        <v>42040</v>
      </c>
      <c r="M101" s="55">
        <f t="shared" si="151"/>
        <v>45</v>
      </c>
      <c r="N101" s="181">
        <f t="shared" si="152"/>
        <v>115</v>
      </c>
      <c r="O101" s="148">
        <v>42045</v>
      </c>
      <c r="P101" s="181">
        <f t="shared" si="153"/>
        <v>5</v>
      </c>
      <c r="Q101" s="168" t="s">
        <v>186</v>
      </c>
      <c r="R101" s="139" t="s">
        <v>210</v>
      </c>
      <c r="S101" s="34">
        <v>42089</v>
      </c>
      <c r="T101" s="278">
        <v>42090</v>
      </c>
      <c r="U101" s="55">
        <f t="shared" si="154"/>
        <v>23.571428571428573</v>
      </c>
      <c r="V101" s="55">
        <f t="shared" si="155"/>
        <v>7.1428571428571432</v>
      </c>
      <c r="W101" s="55">
        <f t="shared" si="156"/>
        <v>6.4285714285714288</v>
      </c>
      <c r="X101" s="50">
        <f t="shared" si="157"/>
        <v>0.14285714285714285</v>
      </c>
      <c r="Y101" s="208" t="s">
        <v>47</v>
      </c>
      <c r="Z101" s="34"/>
      <c r="AA101" s="9"/>
      <c r="AB101" s="299" t="s">
        <v>87</v>
      </c>
    </row>
    <row r="102" spans="1:28" s="11" customFormat="1">
      <c r="A102" s="347" t="s">
        <v>242</v>
      </c>
      <c r="B102" s="321" t="s">
        <v>339</v>
      </c>
      <c r="C102" s="23"/>
      <c r="D102" s="41">
        <v>41925</v>
      </c>
      <c r="E102" s="34">
        <v>41928</v>
      </c>
      <c r="F102" s="10" t="s">
        <v>41</v>
      </c>
      <c r="G102" s="23"/>
      <c r="H102" s="174" t="s">
        <v>41</v>
      </c>
      <c r="I102" s="27" t="s">
        <v>85</v>
      </c>
      <c r="J102" s="23">
        <v>42002</v>
      </c>
      <c r="K102" s="181">
        <f t="shared" si="150"/>
        <v>77</v>
      </c>
      <c r="L102" s="23">
        <v>42045</v>
      </c>
      <c r="M102" s="55">
        <f t="shared" si="151"/>
        <v>43</v>
      </c>
      <c r="N102" s="181">
        <f t="shared" si="152"/>
        <v>120</v>
      </c>
      <c r="O102" s="148">
        <v>42048</v>
      </c>
      <c r="P102" s="181">
        <f t="shared" si="153"/>
        <v>3</v>
      </c>
      <c r="Q102" s="168" t="s">
        <v>186</v>
      </c>
      <c r="R102" s="139" t="s">
        <v>210</v>
      </c>
      <c r="S102" s="34"/>
      <c r="T102" s="278">
        <v>42090</v>
      </c>
      <c r="U102" s="55">
        <f t="shared" si="154"/>
        <v>23.571428571428573</v>
      </c>
      <c r="V102" s="55">
        <f t="shared" si="155"/>
        <v>6.4285714285714288</v>
      </c>
      <c r="W102" s="55">
        <f t="shared" si="156"/>
        <v>6</v>
      </c>
      <c r="X102" s="50" t="str">
        <f t="shared" si="157"/>
        <v/>
      </c>
      <c r="Y102" s="208" t="s">
        <v>47</v>
      </c>
      <c r="Z102" s="34"/>
      <c r="AA102" s="9"/>
      <c r="AB102" s="299" t="s">
        <v>129</v>
      </c>
    </row>
    <row r="103" spans="1:28" s="110" customFormat="1">
      <c r="A103" s="336" t="s">
        <v>242</v>
      </c>
      <c r="B103" s="322" t="s">
        <v>340</v>
      </c>
      <c r="C103" s="87" t="s">
        <v>152</v>
      </c>
      <c r="D103" s="44">
        <v>41900</v>
      </c>
      <c r="E103" s="37">
        <v>41900</v>
      </c>
      <c r="F103" s="16" t="s">
        <v>41</v>
      </c>
      <c r="G103" s="25"/>
      <c r="H103" s="176" t="s">
        <v>41</v>
      </c>
      <c r="I103" s="16" t="s">
        <v>96</v>
      </c>
      <c r="J103" s="25">
        <v>42009</v>
      </c>
      <c r="K103" s="180">
        <f t="shared" si="150"/>
        <v>109</v>
      </c>
      <c r="L103" s="25">
        <v>42039</v>
      </c>
      <c r="M103" s="109">
        <f t="shared" si="151"/>
        <v>30</v>
      </c>
      <c r="N103" s="180">
        <f t="shared" si="152"/>
        <v>139</v>
      </c>
      <c r="O103" s="113">
        <v>42045</v>
      </c>
      <c r="P103" s="180">
        <f t="shared" si="153"/>
        <v>6</v>
      </c>
      <c r="Q103" s="168" t="s">
        <v>186</v>
      </c>
      <c r="R103" s="139" t="s">
        <v>210</v>
      </c>
      <c r="S103" s="37"/>
      <c r="T103" s="279">
        <v>42090</v>
      </c>
      <c r="U103" s="109" t="str">
        <f t="shared" si="154"/>
        <v>x</v>
      </c>
      <c r="V103" s="109">
        <f t="shared" si="155"/>
        <v>7.2857142857142856</v>
      </c>
      <c r="W103" s="109">
        <f t="shared" si="156"/>
        <v>6.4285714285714288</v>
      </c>
      <c r="X103" s="51" t="str">
        <f t="shared" si="157"/>
        <v/>
      </c>
      <c r="Y103" s="213" t="s">
        <v>50</v>
      </c>
      <c r="Z103" s="227" t="s">
        <v>114</v>
      </c>
      <c r="AA103" s="86"/>
      <c r="AB103" s="304" t="s">
        <v>98</v>
      </c>
    </row>
    <row r="104" spans="1:28" s="70" customFormat="1">
      <c r="A104" s="346" t="s">
        <v>241</v>
      </c>
      <c r="B104" s="323" t="s">
        <v>341</v>
      </c>
      <c r="C104" s="71" t="s">
        <v>156</v>
      </c>
      <c r="D104" s="73">
        <v>41974</v>
      </c>
      <c r="E104" s="72">
        <v>41974</v>
      </c>
      <c r="F104" s="71" t="s">
        <v>41</v>
      </c>
      <c r="G104" s="71">
        <v>41977</v>
      </c>
      <c r="H104" s="173" t="s">
        <v>28</v>
      </c>
      <c r="I104" s="69" t="s">
        <v>101</v>
      </c>
      <c r="J104" s="71">
        <v>42012</v>
      </c>
      <c r="K104" s="182">
        <f t="shared" si="150"/>
        <v>38</v>
      </c>
      <c r="L104" s="71">
        <v>42032</v>
      </c>
      <c r="M104" s="58">
        <f t="shared" si="151"/>
        <v>20</v>
      </c>
      <c r="N104" s="182">
        <f t="shared" si="152"/>
        <v>58</v>
      </c>
      <c r="O104" s="149">
        <v>42037</v>
      </c>
      <c r="P104" s="182">
        <f t="shared" si="153"/>
        <v>5</v>
      </c>
      <c r="Q104" s="168" t="s">
        <v>186</v>
      </c>
      <c r="R104" s="139" t="s">
        <v>206</v>
      </c>
      <c r="S104" s="72"/>
      <c r="T104" s="276">
        <v>42090</v>
      </c>
      <c r="U104" s="58">
        <f t="shared" si="154"/>
        <v>16.571428571428573</v>
      </c>
      <c r="V104" s="58">
        <f t="shared" si="155"/>
        <v>8.2857142857142865</v>
      </c>
      <c r="W104" s="58">
        <f t="shared" si="156"/>
        <v>7.5714285714285712</v>
      </c>
      <c r="X104" s="50" t="str">
        <f t="shared" si="157"/>
        <v/>
      </c>
      <c r="Y104" s="207" t="s">
        <v>31</v>
      </c>
      <c r="Z104" s="72"/>
      <c r="AA104" s="68"/>
      <c r="AB104" s="298"/>
    </row>
    <row r="105" spans="1:28" s="1" customFormat="1">
      <c r="A105" s="350" t="s">
        <v>225</v>
      </c>
      <c r="B105" s="325" t="s">
        <v>342</v>
      </c>
      <c r="C105" s="46" t="s">
        <v>162</v>
      </c>
      <c r="D105" s="43">
        <v>41969</v>
      </c>
      <c r="E105" s="36"/>
      <c r="F105" s="24" t="s">
        <v>28</v>
      </c>
      <c r="G105" s="24">
        <v>41969</v>
      </c>
      <c r="H105" s="246" t="s">
        <v>28</v>
      </c>
      <c r="I105" s="4" t="s">
        <v>76</v>
      </c>
      <c r="J105" s="24">
        <v>41995</v>
      </c>
      <c r="K105" s="183">
        <f t="shared" ref="K105" si="158">IF(J105*D105&gt;0,J105-D105, "")</f>
        <v>26</v>
      </c>
      <c r="L105" s="22">
        <v>42018</v>
      </c>
      <c r="M105" s="154">
        <f t="shared" ref="M105" si="159">IF(L105*J105&gt;0,L105-J105, "")</f>
        <v>23</v>
      </c>
      <c r="N105" s="183">
        <f t="shared" ref="N105" si="160">IF(L105*D105&gt;0,L105-D105,"" )</f>
        <v>49</v>
      </c>
      <c r="O105" s="196">
        <v>42025</v>
      </c>
      <c r="P105" s="183">
        <f t="shared" ref="P105" si="161">IF(O105*L105&gt;0,O105-L105,"" )</f>
        <v>7</v>
      </c>
      <c r="Q105" s="169" t="s">
        <v>187</v>
      </c>
      <c r="R105" s="139" t="s">
        <v>190</v>
      </c>
      <c r="S105" s="36">
        <v>42088</v>
      </c>
      <c r="T105" s="280">
        <v>42090</v>
      </c>
      <c r="U105" s="154">
        <f t="shared" ref="U105" si="162">IF(Z105&lt;&gt;"X",IF(($T105*D105&gt;0),($T105-D105)/7,""),"x")</f>
        <v>17.285714285714285</v>
      </c>
      <c r="V105" s="154">
        <f t="shared" ref="V105" si="163">IF($T105*L105&gt;0,($T105-L105)/7,"" )</f>
        <v>10.285714285714286</v>
      </c>
      <c r="W105" s="154">
        <f t="shared" ref="W105" si="164">IF($T105*O105&gt;0,($T105-O105)/7,"" )</f>
        <v>9.2857142857142865</v>
      </c>
      <c r="X105" s="153">
        <f t="shared" ref="X105" si="165">IF($T105*S105&gt;0,($T105-S105)/7, "")</f>
        <v>0.2857142857142857</v>
      </c>
      <c r="Y105" s="214" t="s">
        <v>50</v>
      </c>
      <c r="Z105" s="228"/>
      <c r="AA105" s="2"/>
      <c r="AB105" s="297"/>
    </row>
    <row r="106" spans="1:28" s="11" customFormat="1">
      <c r="A106" s="347" t="s">
        <v>225</v>
      </c>
      <c r="B106" s="321" t="s">
        <v>343</v>
      </c>
      <c r="C106" s="23" t="s">
        <v>162</v>
      </c>
      <c r="D106" s="41">
        <v>41967</v>
      </c>
      <c r="E106" s="34">
        <v>41953</v>
      </c>
      <c r="F106" s="23" t="s">
        <v>41</v>
      </c>
      <c r="G106" s="23"/>
      <c r="H106" s="174" t="s">
        <v>41</v>
      </c>
      <c r="I106" s="10" t="s">
        <v>132</v>
      </c>
      <c r="J106" s="23"/>
      <c r="K106" s="181" t="str">
        <f>IF(J106*D106&gt;0,J106-D106, "")</f>
        <v/>
      </c>
      <c r="L106" s="23">
        <v>42040</v>
      </c>
      <c r="M106" s="55" t="str">
        <f>IF(L106*J106&gt;0,L106-J106, "")</f>
        <v/>
      </c>
      <c r="N106" s="181">
        <f>IF(L106*D106&gt;0,L106-D106,"" )</f>
        <v>73</v>
      </c>
      <c r="O106" s="148">
        <v>42045</v>
      </c>
      <c r="P106" s="181">
        <f>IF(O106*L106&gt;0,O106-L106,"" )</f>
        <v>5</v>
      </c>
      <c r="Q106" s="168" t="s">
        <v>186</v>
      </c>
      <c r="R106" s="139" t="s">
        <v>210</v>
      </c>
      <c r="S106" s="34"/>
      <c r="T106" s="281">
        <v>42089</v>
      </c>
      <c r="U106" s="55">
        <f t="shared" ref="U106:U112" si="166">IF(Z106&lt;&gt;"X",IF(($T106*D106&gt;0),($T106-D106)/7,""),"x")</f>
        <v>17.428571428571427</v>
      </c>
      <c r="V106" s="55">
        <f t="shared" ref="V106:V112" si="167">IF($T106*L106&gt;0,($T106-L106)/7,"" )</f>
        <v>7</v>
      </c>
      <c r="W106" s="55">
        <f t="shared" ref="W106:W112" si="168">IF($T106*O106&gt;0,($T106-O106)/7,"" )</f>
        <v>6.2857142857142856</v>
      </c>
      <c r="X106" s="50" t="str">
        <f t="shared" ref="X106:X112" si="169">IF($T106*S106&gt;0,($T106-S106)/7, "")</f>
        <v/>
      </c>
      <c r="Y106" s="208" t="s">
        <v>47</v>
      </c>
      <c r="Z106" s="34"/>
      <c r="AA106" s="9"/>
      <c r="AB106" s="299"/>
    </row>
    <row r="107" spans="1:28" s="70" customFormat="1">
      <c r="A107" s="346" t="s">
        <v>225</v>
      </c>
      <c r="B107" s="323" t="s">
        <v>344</v>
      </c>
      <c r="C107" s="71" t="s">
        <v>162</v>
      </c>
      <c r="D107" s="73">
        <v>41945</v>
      </c>
      <c r="E107" s="72"/>
      <c r="F107" s="71" t="s">
        <v>28</v>
      </c>
      <c r="G107" s="71">
        <v>41956</v>
      </c>
      <c r="H107" s="173" t="s">
        <v>41</v>
      </c>
      <c r="I107" s="69" t="s">
        <v>181</v>
      </c>
      <c r="J107" s="71"/>
      <c r="K107" s="182" t="str">
        <f>IF(J107*D107&gt;0,J107-D107, "")</f>
        <v/>
      </c>
      <c r="L107" s="71"/>
      <c r="M107" s="58" t="str">
        <f>IF(L107*J107&gt;0,L107-J107, "")</f>
        <v/>
      </c>
      <c r="N107" s="182" t="str">
        <f>IF(L107*D107&gt;0,L107-D107,"" )</f>
        <v/>
      </c>
      <c r="O107" s="149">
        <v>42035</v>
      </c>
      <c r="P107" s="182" t="str">
        <f>IF(O107*L107&gt;0,O107-L107,"" )</f>
        <v/>
      </c>
      <c r="Q107" s="168" t="s">
        <v>189</v>
      </c>
      <c r="R107" s="139" t="s">
        <v>206</v>
      </c>
      <c r="S107" s="72"/>
      <c r="T107" s="276">
        <v>42089</v>
      </c>
      <c r="U107" s="58">
        <f>IF(Z107&lt;&gt;"X",IF(($T107*D107&gt;0),($T107-D107)/7,""),"x")</f>
        <v>20.571428571428573</v>
      </c>
      <c r="V107" s="58" t="str">
        <f>IF($T107*L107&gt;0,($T107-L107)/7,"" )</f>
        <v/>
      </c>
      <c r="W107" s="58">
        <f>IF($T107*O107&gt;0,($T107-O107)/7,"" )</f>
        <v>7.7142857142857144</v>
      </c>
      <c r="X107" s="50" t="str">
        <f>IF($T107*S107&gt;0,($T107-S107)/7, "")</f>
        <v/>
      </c>
      <c r="Y107" s="207" t="s">
        <v>31</v>
      </c>
      <c r="Z107" s="72"/>
      <c r="AA107" s="68"/>
      <c r="AB107" s="298" t="s">
        <v>182</v>
      </c>
    </row>
    <row r="108" spans="1:28" s="70" customFormat="1">
      <c r="A108" s="346" t="s">
        <v>151</v>
      </c>
      <c r="B108" s="323" t="s">
        <v>345</v>
      </c>
      <c r="C108" s="71" t="s">
        <v>225</v>
      </c>
      <c r="D108" s="73">
        <v>41935</v>
      </c>
      <c r="E108" s="72">
        <v>41974</v>
      </c>
      <c r="F108" s="71" t="s">
        <v>28</v>
      </c>
      <c r="G108" s="71">
        <v>41977</v>
      </c>
      <c r="H108" s="173" t="s">
        <v>41</v>
      </c>
      <c r="I108" s="69"/>
      <c r="J108" s="71"/>
      <c r="K108" s="182" t="str">
        <f t="shared" ref="K108" si="170">IF(J108*D108&gt;0,J108-D108, "")</f>
        <v/>
      </c>
      <c r="L108" s="71"/>
      <c r="M108" s="58" t="str">
        <f t="shared" ref="M108" si="171">IF(L108*J108&gt;0,L108-J108, "")</f>
        <v/>
      </c>
      <c r="N108" s="182" t="str">
        <f t="shared" ref="N108" si="172">IF(L108*D108&gt;0,L108-D108,"" )</f>
        <v/>
      </c>
      <c r="O108" s="149">
        <v>42031</v>
      </c>
      <c r="P108" s="182" t="str">
        <f t="shared" ref="P108" si="173">IF(O108*L108&gt;0,O108-L108,"" )</f>
        <v/>
      </c>
      <c r="Q108" s="168" t="s">
        <v>186</v>
      </c>
      <c r="R108" s="139" t="s">
        <v>210</v>
      </c>
      <c r="S108" s="72"/>
      <c r="T108" s="275">
        <v>42089</v>
      </c>
      <c r="U108" s="58">
        <f t="shared" si="166"/>
        <v>22</v>
      </c>
      <c r="V108" s="58" t="str">
        <f t="shared" si="167"/>
        <v/>
      </c>
      <c r="W108" s="58">
        <f t="shared" si="168"/>
        <v>8.2857142857142865</v>
      </c>
      <c r="X108" s="50" t="str">
        <f t="shared" si="169"/>
        <v/>
      </c>
      <c r="Y108" s="207" t="s">
        <v>31</v>
      </c>
      <c r="Z108" s="72"/>
      <c r="AA108" s="68"/>
      <c r="AB108" s="298"/>
    </row>
    <row r="109" spans="1:28" s="70" customFormat="1">
      <c r="A109" s="346" t="s">
        <v>225</v>
      </c>
      <c r="B109" s="323" t="s">
        <v>346</v>
      </c>
      <c r="C109" s="71"/>
      <c r="D109" s="73">
        <v>41957</v>
      </c>
      <c r="E109" s="72">
        <v>41957</v>
      </c>
      <c r="F109" s="71" t="s">
        <v>41</v>
      </c>
      <c r="G109" s="71"/>
      <c r="H109" s="173" t="s">
        <v>41</v>
      </c>
      <c r="I109" s="69" t="s">
        <v>118</v>
      </c>
      <c r="J109" s="71"/>
      <c r="K109" s="182" t="str">
        <f>IF(J109*D109&gt;0,J109-D109, "")</f>
        <v/>
      </c>
      <c r="L109" s="71">
        <v>42020</v>
      </c>
      <c r="M109" s="58" t="str">
        <f>IF(L109*J109&gt;0,L109-J109, "")</f>
        <v/>
      </c>
      <c r="N109" s="182">
        <f>IF(L109*D109&gt;0,L109-D109,"" )</f>
        <v>63</v>
      </c>
      <c r="O109" s="149">
        <v>42041</v>
      </c>
      <c r="P109" s="182">
        <f>IF(O109*L109&gt;0,O109-L109,"" )</f>
        <v>21</v>
      </c>
      <c r="Q109" s="168" t="s">
        <v>189</v>
      </c>
      <c r="R109" s="139" t="s">
        <v>206</v>
      </c>
      <c r="S109" s="72"/>
      <c r="T109" s="276">
        <v>42088</v>
      </c>
      <c r="U109" s="58">
        <f t="shared" si="166"/>
        <v>18.714285714285715</v>
      </c>
      <c r="V109" s="58">
        <f t="shared" si="167"/>
        <v>9.7142857142857135</v>
      </c>
      <c r="W109" s="58">
        <f t="shared" si="168"/>
        <v>6.7142857142857144</v>
      </c>
      <c r="X109" s="50" t="str">
        <f t="shared" si="169"/>
        <v/>
      </c>
      <c r="Y109" s="207" t="s">
        <v>31</v>
      </c>
      <c r="Z109" s="72"/>
      <c r="AA109" s="68"/>
      <c r="AB109" s="298"/>
    </row>
    <row r="110" spans="1:28" s="70" customFormat="1">
      <c r="A110" s="346" t="s">
        <v>241</v>
      </c>
      <c r="B110" s="323" t="s">
        <v>347</v>
      </c>
      <c r="C110" s="71"/>
      <c r="D110" s="73">
        <v>41971</v>
      </c>
      <c r="E110" s="72">
        <v>41970</v>
      </c>
      <c r="F110" s="71"/>
      <c r="G110" s="71"/>
      <c r="H110" s="173" t="s">
        <v>28</v>
      </c>
      <c r="I110" s="69" t="s">
        <v>116</v>
      </c>
      <c r="J110" s="71">
        <v>42002</v>
      </c>
      <c r="K110" s="182">
        <f>IF(J110*D110&gt;0,J110-D110, "")</f>
        <v>31</v>
      </c>
      <c r="L110" s="71">
        <v>42032</v>
      </c>
      <c r="M110" s="58">
        <f>IF(L110*J110&gt;0,L110-J110, "")</f>
        <v>30</v>
      </c>
      <c r="N110" s="182">
        <f>IF(L110*D110&gt;0,L110-D110,"" )</f>
        <v>61</v>
      </c>
      <c r="O110" s="149">
        <v>42040</v>
      </c>
      <c r="P110" s="182">
        <f>IF(O110*L110&gt;0,O110-L110,"" )</f>
        <v>8</v>
      </c>
      <c r="Q110" s="168" t="s">
        <v>189</v>
      </c>
      <c r="R110" s="139" t="s">
        <v>206</v>
      </c>
      <c r="S110" s="72"/>
      <c r="T110" s="276">
        <v>42088</v>
      </c>
      <c r="U110" s="58">
        <f t="shared" si="166"/>
        <v>16.714285714285715</v>
      </c>
      <c r="V110" s="58">
        <f t="shared" si="167"/>
        <v>8</v>
      </c>
      <c r="W110" s="58">
        <f t="shared" si="168"/>
        <v>6.8571428571428568</v>
      </c>
      <c r="X110" s="50" t="str">
        <f t="shared" si="169"/>
        <v/>
      </c>
      <c r="Y110" s="207" t="s">
        <v>31</v>
      </c>
      <c r="Z110" s="72"/>
      <c r="AA110" s="68"/>
      <c r="AB110" s="298"/>
    </row>
    <row r="111" spans="1:28" s="70" customFormat="1">
      <c r="A111" s="346" t="s">
        <v>225</v>
      </c>
      <c r="B111" s="323" t="s">
        <v>348</v>
      </c>
      <c r="C111" s="71" t="s">
        <v>154</v>
      </c>
      <c r="D111" s="73">
        <v>41957</v>
      </c>
      <c r="E111" s="72"/>
      <c r="F111" s="71" t="s">
        <v>41</v>
      </c>
      <c r="G111" s="71"/>
      <c r="H111" s="173" t="s">
        <v>28</v>
      </c>
      <c r="I111" s="69" t="s">
        <v>83</v>
      </c>
      <c r="J111" s="71"/>
      <c r="K111" s="182" t="str">
        <f>IF(J111*D111&gt;0,J111-D111, "")</f>
        <v/>
      </c>
      <c r="L111" s="71">
        <v>42033</v>
      </c>
      <c r="M111" s="58" t="str">
        <f>IF(L111*J111&gt;0,L111-J111, "")</f>
        <v/>
      </c>
      <c r="N111" s="182">
        <f>IF(L111*D111&gt;0,L111-D111,"" )</f>
        <v>76</v>
      </c>
      <c r="O111" s="149">
        <v>42039</v>
      </c>
      <c r="P111" s="182">
        <f>IF(O111*L111&gt;0,O111-L111,"" )</f>
        <v>6</v>
      </c>
      <c r="Q111" s="168" t="s">
        <v>189</v>
      </c>
      <c r="R111" s="139" t="s">
        <v>206</v>
      </c>
      <c r="S111" s="72"/>
      <c r="T111" s="276">
        <v>42088</v>
      </c>
      <c r="U111" s="58">
        <f t="shared" si="166"/>
        <v>18.714285714285715</v>
      </c>
      <c r="V111" s="58">
        <f t="shared" si="167"/>
        <v>7.8571428571428568</v>
      </c>
      <c r="W111" s="58">
        <f t="shared" si="168"/>
        <v>7</v>
      </c>
      <c r="X111" s="50" t="str">
        <f t="shared" si="169"/>
        <v/>
      </c>
      <c r="Y111" s="207" t="s">
        <v>31</v>
      </c>
      <c r="Z111" s="72"/>
      <c r="AA111" s="68"/>
      <c r="AB111" s="298"/>
    </row>
    <row r="112" spans="1:28" s="70" customFormat="1">
      <c r="A112" s="346" t="s">
        <v>225</v>
      </c>
      <c r="B112" s="323" t="s">
        <v>349</v>
      </c>
      <c r="C112" s="71" t="s">
        <v>157</v>
      </c>
      <c r="D112" s="73">
        <v>41932</v>
      </c>
      <c r="E112" s="72"/>
      <c r="F112" s="69"/>
      <c r="G112" s="71">
        <v>41935</v>
      </c>
      <c r="H112" s="173" t="s">
        <v>28</v>
      </c>
      <c r="I112" s="69" t="s">
        <v>215</v>
      </c>
      <c r="J112" s="71"/>
      <c r="K112" s="182" t="str">
        <f>IF(J112*D112&gt;0,J112-D112, "")</f>
        <v/>
      </c>
      <c r="L112" s="71">
        <v>42019</v>
      </c>
      <c r="M112" s="58" t="str">
        <f>IF(L112*J112&gt;0,L112-J112, "")</f>
        <v/>
      </c>
      <c r="N112" s="182">
        <f>IF(L112*D112&gt;0,L112-D112,"" )</f>
        <v>87</v>
      </c>
      <c r="O112" s="149">
        <v>42023</v>
      </c>
      <c r="P112" s="182">
        <f>IF(O112*L112&gt;0,O112-L112,"" )</f>
        <v>4</v>
      </c>
      <c r="Q112" s="169" t="s">
        <v>187</v>
      </c>
      <c r="R112" s="139" t="s">
        <v>190</v>
      </c>
      <c r="S112" s="72"/>
      <c r="T112" s="276">
        <v>42088</v>
      </c>
      <c r="U112" s="58">
        <f t="shared" si="166"/>
        <v>22.285714285714285</v>
      </c>
      <c r="V112" s="58">
        <f t="shared" si="167"/>
        <v>9.8571428571428577</v>
      </c>
      <c r="W112" s="58">
        <f t="shared" si="168"/>
        <v>9.2857142857142865</v>
      </c>
      <c r="X112" s="49" t="str">
        <f t="shared" si="169"/>
        <v/>
      </c>
      <c r="Y112" s="207" t="s">
        <v>31</v>
      </c>
      <c r="Z112" s="72"/>
      <c r="AA112" s="68"/>
      <c r="AB112" s="298"/>
    </row>
    <row r="113" spans="1:28" s="70" customFormat="1">
      <c r="A113" s="346" t="s">
        <v>225</v>
      </c>
      <c r="B113" s="323" t="s">
        <v>246</v>
      </c>
      <c r="C113" s="71"/>
      <c r="D113" s="73">
        <v>41947</v>
      </c>
      <c r="E113" s="72"/>
      <c r="F113" s="69" t="s">
        <v>41</v>
      </c>
      <c r="G113" s="71">
        <v>41937</v>
      </c>
      <c r="H113" s="173" t="s">
        <v>28</v>
      </c>
      <c r="I113" s="69" t="s">
        <v>72</v>
      </c>
      <c r="J113" s="71"/>
      <c r="K113" s="182" t="str">
        <f t="shared" ref="K113" si="174">IF(J113*D113&gt;0,J113-D113, "")</f>
        <v/>
      </c>
      <c r="L113" s="71">
        <v>42024</v>
      </c>
      <c r="M113" s="58" t="str">
        <f t="shared" ref="M113" si="175">IF(L113*J113&gt;0,L113-J113, "")</f>
        <v/>
      </c>
      <c r="N113" s="182">
        <f t="shared" ref="N113" si="176">IF(L113*D113&gt;0,L113-D113,"" )</f>
        <v>77</v>
      </c>
      <c r="O113" s="149"/>
      <c r="P113" s="182" t="str">
        <f t="shared" ref="P113" si="177">IF(O113*L113&gt;0,O113-L113,"" )</f>
        <v/>
      </c>
      <c r="Q113" s="169"/>
      <c r="R113" s="139"/>
      <c r="S113" s="72"/>
      <c r="T113" s="276">
        <v>42087</v>
      </c>
      <c r="U113" s="58">
        <f t="shared" ref="U113" si="178">IF(Z113&lt;&gt;"X",IF(($T113*D113&gt;0),($T113-D113)/7,""),"x")</f>
        <v>20</v>
      </c>
      <c r="V113" s="58">
        <f t="shared" ref="V113" si="179">IF($T113*L113&gt;0,($T113-L113)/7,"" )</f>
        <v>9</v>
      </c>
      <c r="W113" s="58" t="str">
        <f t="shared" ref="W113" si="180">IF($T113*O113&gt;0,($T113-O113)/7,"" )</f>
        <v/>
      </c>
      <c r="X113" s="50" t="str">
        <f t="shared" ref="X113" si="181">IF($T113*S113&gt;0,($T113-S113)/7, "")</f>
        <v/>
      </c>
      <c r="Y113" s="207" t="s">
        <v>31</v>
      </c>
      <c r="Z113" s="72"/>
      <c r="AA113" s="68"/>
      <c r="AB113" s="298" t="s">
        <v>397</v>
      </c>
    </row>
    <row r="114" spans="1:28" s="70" customFormat="1">
      <c r="A114" s="346" t="s">
        <v>242</v>
      </c>
      <c r="B114" s="323" t="s">
        <v>350</v>
      </c>
      <c r="C114" s="71" t="s">
        <v>150</v>
      </c>
      <c r="D114" s="73">
        <v>41926</v>
      </c>
      <c r="E114" s="72"/>
      <c r="F114" s="69" t="s">
        <v>55</v>
      </c>
      <c r="G114" s="71">
        <v>41937</v>
      </c>
      <c r="H114" s="173" t="s">
        <v>28</v>
      </c>
      <c r="I114" s="69" t="s">
        <v>62</v>
      </c>
      <c r="J114" s="71"/>
      <c r="K114" s="182" t="str">
        <f t="shared" ref="K114:K122" si="182">IF(J114*D114&gt;0,J114-D114, "")</f>
        <v/>
      </c>
      <c r="L114" s="71">
        <v>42019</v>
      </c>
      <c r="M114" s="58" t="str">
        <f t="shared" ref="M114:M122" si="183">IF(L114*J114&gt;0,L114-J114, "")</f>
        <v/>
      </c>
      <c r="N114" s="182">
        <f t="shared" ref="N114:N122" si="184">IF(L114*D114&gt;0,L114-D114,"" )</f>
        <v>93</v>
      </c>
      <c r="O114" s="149">
        <v>42025</v>
      </c>
      <c r="P114" s="182">
        <f t="shared" ref="P114:P122" si="185">IF(O114*L114&gt;0,O114-L114,"" )</f>
        <v>6</v>
      </c>
      <c r="Q114" s="169" t="s">
        <v>187</v>
      </c>
      <c r="R114" s="139" t="s">
        <v>190</v>
      </c>
      <c r="S114" s="72"/>
      <c r="T114" s="276">
        <v>42084</v>
      </c>
      <c r="U114" s="58">
        <f t="shared" ref="U114:U122" si="186">IF(Z114&lt;&gt;"X",IF(($T114*D114&gt;0),($T114-D114)/7,""),"x")</f>
        <v>22.571428571428573</v>
      </c>
      <c r="V114" s="58">
        <f t="shared" ref="V114:V122" si="187">IF($T114*L114&gt;0,($T114-L114)/7,"" )</f>
        <v>9.2857142857142865</v>
      </c>
      <c r="W114" s="58">
        <f t="shared" ref="W114:W122" si="188">IF($T114*O114&gt;0,($T114-O114)/7,"" )</f>
        <v>8.4285714285714288</v>
      </c>
      <c r="X114" s="50" t="str">
        <f t="shared" ref="X114:X122" si="189">IF($T114*S114&gt;0,($T114-S114)/7, "")</f>
        <v/>
      </c>
      <c r="Y114" s="207" t="s">
        <v>31</v>
      </c>
      <c r="Z114" s="72"/>
      <c r="AA114" s="68"/>
      <c r="AB114" s="298"/>
    </row>
    <row r="115" spans="1:28" s="14" customFormat="1">
      <c r="A115" s="349" t="s">
        <v>225</v>
      </c>
      <c r="B115" s="324" t="s">
        <v>351</v>
      </c>
      <c r="C115" s="22"/>
      <c r="D115" s="42">
        <v>42008</v>
      </c>
      <c r="E115" s="35"/>
      <c r="F115" s="22" t="s">
        <v>41</v>
      </c>
      <c r="G115" s="22"/>
      <c r="H115" s="175" t="s">
        <v>41</v>
      </c>
      <c r="I115" s="13" t="s">
        <v>134</v>
      </c>
      <c r="J115" s="22"/>
      <c r="K115" s="188" t="str">
        <f t="shared" si="182"/>
        <v/>
      </c>
      <c r="L115" s="22">
        <v>42027</v>
      </c>
      <c r="M115" s="29" t="str">
        <f t="shared" si="183"/>
        <v/>
      </c>
      <c r="N115" s="188">
        <f t="shared" si="184"/>
        <v>19</v>
      </c>
      <c r="O115" s="196">
        <v>42033</v>
      </c>
      <c r="P115" s="188">
        <f t="shared" si="185"/>
        <v>6</v>
      </c>
      <c r="Q115" s="169" t="s">
        <v>187</v>
      </c>
      <c r="R115" s="139" t="s">
        <v>190</v>
      </c>
      <c r="S115" s="35"/>
      <c r="T115" s="282">
        <v>42084</v>
      </c>
      <c r="U115" s="29">
        <f t="shared" si="186"/>
        <v>10.857142857142858</v>
      </c>
      <c r="V115" s="29">
        <f t="shared" si="187"/>
        <v>8.1428571428571423</v>
      </c>
      <c r="W115" s="29">
        <f t="shared" si="188"/>
        <v>7.2857142857142856</v>
      </c>
      <c r="X115" s="50" t="str">
        <f t="shared" si="189"/>
        <v/>
      </c>
      <c r="Y115" s="212" t="s">
        <v>50</v>
      </c>
      <c r="Z115" s="35"/>
      <c r="AA115" s="12"/>
      <c r="AB115" s="305"/>
    </row>
    <row r="116" spans="1:28" s="70" customFormat="1">
      <c r="A116" s="346" t="s">
        <v>225</v>
      </c>
      <c r="B116" s="323" t="s">
        <v>352</v>
      </c>
      <c r="C116" s="71"/>
      <c r="D116" s="73">
        <v>41936</v>
      </c>
      <c r="E116" s="72"/>
      <c r="F116" s="71" t="s">
        <v>28</v>
      </c>
      <c r="G116" s="71">
        <v>41956</v>
      </c>
      <c r="H116" s="173" t="s">
        <v>41</v>
      </c>
      <c r="I116" s="69" t="s">
        <v>72</v>
      </c>
      <c r="J116" s="71"/>
      <c r="K116" s="182" t="str">
        <f t="shared" si="182"/>
        <v/>
      </c>
      <c r="L116" s="71">
        <v>42023</v>
      </c>
      <c r="M116" s="58" t="str">
        <f t="shared" si="183"/>
        <v/>
      </c>
      <c r="N116" s="182">
        <f t="shared" si="184"/>
        <v>87</v>
      </c>
      <c r="O116" s="149">
        <v>42038</v>
      </c>
      <c r="P116" s="182">
        <f t="shared" si="185"/>
        <v>15</v>
      </c>
      <c r="Q116" s="168" t="s">
        <v>189</v>
      </c>
      <c r="R116" s="139" t="s">
        <v>206</v>
      </c>
      <c r="S116" s="72"/>
      <c r="T116" s="276">
        <v>42083</v>
      </c>
      <c r="U116" s="58">
        <f t="shared" si="186"/>
        <v>21</v>
      </c>
      <c r="V116" s="58">
        <f t="shared" si="187"/>
        <v>8.5714285714285712</v>
      </c>
      <c r="W116" s="58">
        <f t="shared" si="188"/>
        <v>6.4285714285714288</v>
      </c>
      <c r="X116" s="50" t="str">
        <f t="shared" si="189"/>
        <v/>
      </c>
      <c r="Y116" s="207" t="s">
        <v>31</v>
      </c>
      <c r="Z116" s="72"/>
      <c r="AA116" s="68"/>
      <c r="AB116" s="298" t="s">
        <v>147</v>
      </c>
    </row>
    <row r="117" spans="1:28" s="70" customFormat="1">
      <c r="A117" s="346" t="s">
        <v>225</v>
      </c>
      <c r="B117" s="323" t="s">
        <v>353</v>
      </c>
      <c r="C117" s="71" t="s">
        <v>149</v>
      </c>
      <c r="D117" s="73">
        <v>41955</v>
      </c>
      <c r="E117" s="72">
        <v>41953</v>
      </c>
      <c r="F117" s="71" t="s">
        <v>41</v>
      </c>
      <c r="G117" s="71"/>
      <c r="H117" s="173" t="s">
        <v>28</v>
      </c>
      <c r="I117" s="48" t="s">
        <v>81</v>
      </c>
      <c r="J117" s="71">
        <v>42002</v>
      </c>
      <c r="K117" s="182">
        <f t="shared" si="182"/>
        <v>47</v>
      </c>
      <c r="L117" s="71">
        <v>42033</v>
      </c>
      <c r="M117" s="58">
        <f t="shared" si="183"/>
        <v>31</v>
      </c>
      <c r="N117" s="182">
        <f t="shared" si="184"/>
        <v>78</v>
      </c>
      <c r="O117" s="149">
        <v>42038</v>
      </c>
      <c r="P117" s="182">
        <f t="shared" si="185"/>
        <v>5</v>
      </c>
      <c r="Q117" s="168" t="s">
        <v>189</v>
      </c>
      <c r="R117" s="139" t="s">
        <v>206</v>
      </c>
      <c r="S117" s="72"/>
      <c r="T117" s="276">
        <v>42079</v>
      </c>
      <c r="U117" s="58">
        <f t="shared" si="186"/>
        <v>17.714285714285715</v>
      </c>
      <c r="V117" s="58">
        <f t="shared" si="187"/>
        <v>6.5714285714285712</v>
      </c>
      <c r="W117" s="58">
        <f t="shared" si="188"/>
        <v>5.8571428571428568</v>
      </c>
      <c r="X117" s="50" t="str">
        <f t="shared" si="189"/>
        <v/>
      </c>
      <c r="Y117" s="207" t="s">
        <v>31</v>
      </c>
      <c r="Z117" s="72"/>
      <c r="AA117" s="68"/>
      <c r="AB117" s="298" t="s">
        <v>93</v>
      </c>
    </row>
    <row r="118" spans="1:28" s="70" customFormat="1">
      <c r="A118" s="346" t="s">
        <v>225</v>
      </c>
      <c r="B118" s="323" t="s">
        <v>354</v>
      </c>
      <c r="C118" s="71"/>
      <c r="D118" s="73">
        <v>41955</v>
      </c>
      <c r="E118" s="72"/>
      <c r="F118" s="71" t="s">
        <v>28</v>
      </c>
      <c r="G118" s="71"/>
      <c r="H118" s="173" t="s">
        <v>28</v>
      </c>
      <c r="I118" s="69"/>
      <c r="J118" s="71"/>
      <c r="K118" s="182" t="str">
        <f>IF(J118*D118&gt;0,J118-D118, "")</f>
        <v/>
      </c>
      <c r="L118" s="71">
        <v>42023</v>
      </c>
      <c r="M118" s="58" t="str">
        <f>IF(L118*J118&gt;0,L118-J118, "")</f>
        <v/>
      </c>
      <c r="N118" s="182">
        <f>IF(L118*D118&gt;0,L118-D118,"" )</f>
        <v>68</v>
      </c>
      <c r="O118" s="149"/>
      <c r="P118" s="182" t="str">
        <f>IF(O118*L118&gt;0,O118-L118,"" )</f>
        <v/>
      </c>
      <c r="Q118" s="49"/>
      <c r="R118" s="152"/>
      <c r="S118" s="72"/>
      <c r="T118" s="271">
        <v>42074</v>
      </c>
      <c r="U118" s="58">
        <f>IF(Z118&lt;&gt;"X",IF(($T118*D118&gt;0),($T118-D118)/7,""),"x")</f>
        <v>17</v>
      </c>
      <c r="V118" s="58">
        <f>IF($T118*L118&gt;0,($T118-L118)/7,"" )</f>
        <v>7.2857142857142856</v>
      </c>
      <c r="W118" s="58" t="str">
        <f>IF($T118*O118&gt;0,($T118-O118)/7,"" )</f>
        <v/>
      </c>
      <c r="X118" s="49" t="str">
        <f>IF($T118*S118&gt;0,($T118-S118)/7, "")</f>
        <v/>
      </c>
      <c r="Y118" s="207" t="s">
        <v>31</v>
      </c>
      <c r="Z118" s="72"/>
      <c r="AA118" s="68"/>
      <c r="AB118" s="298"/>
    </row>
    <row r="119" spans="1:28" s="110" customFormat="1">
      <c r="A119" s="336" t="s">
        <v>225</v>
      </c>
      <c r="B119" s="322" t="s">
        <v>355</v>
      </c>
      <c r="C119" s="79" t="s">
        <v>157</v>
      </c>
      <c r="D119" s="44">
        <v>41964</v>
      </c>
      <c r="E119" s="37"/>
      <c r="F119" s="25"/>
      <c r="G119" s="25">
        <v>41964</v>
      </c>
      <c r="H119" s="176" t="s">
        <v>28</v>
      </c>
      <c r="I119" s="16" t="s">
        <v>68</v>
      </c>
      <c r="J119" s="25">
        <v>41986</v>
      </c>
      <c r="K119" s="180">
        <f t="shared" si="182"/>
        <v>22</v>
      </c>
      <c r="L119" s="25">
        <v>42019</v>
      </c>
      <c r="M119" s="109">
        <f t="shared" si="183"/>
        <v>33</v>
      </c>
      <c r="N119" s="180">
        <f t="shared" si="184"/>
        <v>55</v>
      </c>
      <c r="O119" s="113"/>
      <c r="P119" s="180" t="str">
        <f t="shared" si="185"/>
        <v/>
      </c>
      <c r="Q119" s="51"/>
      <c r="R119" s="137"/>
      <c r="S119" s="37"/>
      <c r="T119" s="283">
        <v>42073</v>
      </c>
      <c r="U119" s="109">
        <f t="shared" si="186"/>
        <v>15.571428571428571</v>
      </c>
      <c r="V119" s="109">
        <f t="shared" si="187"/>
        <v>7.7142857142857144</v>
      </c>
      <c r="W119" s="109" t="str">
        <f t="shared" si="188"/>
        <v/>
      </c>
      <c r="X119" s="51" t="str">
        <f t="shared" si="189"/>
        <v/>
      </c>
      <c r="Y119" s="209" t="s">
        <v>50</v>
      </c>
      <c r="Z119" s="223"/>
      <c r="AA119" s="17"/>
      <c r="AB119" s="300"/>
    </row>
    <row r="120" spans="1:28" s="70" customFormat="1">
      <c r="A120" s="346" t="s">
        <v>225</v>
      </c>
      <c r="B120" s="323" t="s">
        <v>356</v>
      </c>
      <c r="C120" s="71" t="s">
        <v>157</v>
      </c>
      <c r="D120" s="73">
        <v>41926</v>
      </c>
      <c r="E120" s="72"/>
      <c r="F120" s="69"/>
      <c r="G120" s="71">
        <v>41935</v>
      </c>
      <c r="H120" s="173" t="s">
        <v>28</v>
      </c>
      <c r="I120" s="69" t="s">
        <v>135</v>
      </c>
      <c r="J120" s="71"/>
      <c r="K120" s="182" t="str">
        <f t="shared" si="182"/>
        <v/>
      </c>
      <c r="L120" s="71">
        <v>42017</v>
      </c>
      <c r="M120" s="58" t="str">
        <f t="shared" si="183"/>
        <v/>
      </c>
      <c r="N120" s="182">
        <f t="shared" si="184"/>
        <v>91</v>
      </c>
      <c r="O120" s="149">
        <v>42029</v>
      </c>
      <c r="P120" s="182">
        <f t="shared" si="185"/>
        <v>12</v>
      </c>
      <c r="Q120" s="169" t="s">
        <v>187</v>
      </c>
      <c r="R120" s="139" t="s">
        <v>190</v>
      </c>
      <c r="S120" s="72">
        <v>42068</v>
      </c>
      <c r="T120" s="276">
        <v>42075</v>
      </c>
      <c r="U120" s="58">
        <f t="shared" si="186"/>
        <v>21.285714285714285</v>
      </c>
      <c r="V120" s="58">
        <f t="shared" si="187"/>
        <v>8.2857142857142865</v>
      </c>
      <c r="W120" s="58">
        <f t="shared" si="188"/>
        <v>6.5714285714285712</v>
      </c>
      <c r="X120" s="49">
        <f t="shared" si="189"/>
        <v>1</v>
      </c>
      <c r="Y120" s="207" t="s">
        <v>31</v>
      </c>
      <c r="Z120" s="72"/>
      <c r="AA120" s="68"/>
      <c r="AB120" s="298"/>
    </row>
    <row r="121" spans="1:28" s="70" customFormat="1">
      <c r="A121" s="346" t="s">
        <v>225</v>
      </c>
      <c r="B121" s="323" t="s">
        <v>357</v>
      </c>
      <c r="C121" s="71" t="s">
        <v>154</v>
      </c>
      <c r="D121" s="73">
        <v>41927</v>
      </c>
      <c r="E121" s="72"/>
      <c r="F121" s="69"/>
      <c r="G121" s="71">
        <v>41935</v>
      </c>
      <c r="H121" s="173" t="s">
        <v>55</v>
      </c>
      <c r="I121" s="69"/>
      <c r="J121" s="71"/>
      <c r="K121" s="182" t="str">
        <f t="shared" si="182"/>
        <v/>
      </c>
      <c r="L121" s="71">
        <v>42019</v>
      </c>
      <c r="M121" s="58" t="str">
        <f t="shared" si="183"/>
        <v/>
      </c>
      <c r="N121" s="182">
        <f t="shared" si="184"/>
        <v>92</v>
      </c>
      <c r="O121" s="149">
        <v>42026</v>
      </c>
      <c r="P121" s="182">
        <f t="shared" si="185"/>
        <v>7</v>
      </c>
      <c r="Q121" s="169" t="s">
        <v>187</v>
      </c>
      <c r="R121" s="139" t="s">
        <v>190</v>
      </c>
      <c r="S121" s="72"/>
      <c r="T121" s="276">
        <v>42076</v>
      </c>
      <c r="U121" s="58">
        <f t="shared" si="186"/>
        <v>21.285714285714285</v>
      </c>
      <c r="V121" s="58">
        <f t="shared" si="187"/>
        <v>8.1428571428571423</v>
      </c>
      <c r="W121" s="58">
        <f t="shared" si="188"/>
        <v>7.1428571428571432</v>
      </c>
      <c r="X121" s="49" t="str">
        <f t="shared" si="189"/>
        <v/>
      </c>
      <c r="Y121" s="207" t="s">
        <v>31</v>
      </c>
      <c r="Z121" s="72"/>
      <c r="AA121" s="68"/>
      <c r="AB121" s="298"/>
    </row>
    <row r="122" spans="1:28" s="70" customFormat="1">
      <c r="A122" s="346" t="s">
        <v>225</v>
      </c>
      <c r="B122" s="323" t="s">
        <v>358</v>
      </c>
      <c r="C122" s="71"/>
      <c r="D122" s="73">
        <v>41929</v>
      </c>
      <c r="E122" s="72"/>
      <c r="F122" s="69" t="s">
        <v>28</v>
      </c>
      <c r="G122" s="71">
        <v>41930</v>
      </c>
      <c r="H122" s="173" t="s">
        <v>28</v>
      </c>
      <c r="I122" s="69" t="s">
        <v>67</v>
      </c>
      <c r="J122" s="71"/>
      <c r="K122" s="182" t="str">
        <f t="shared" si="182"/>
        <v/>
      </c>
      <c r="L122" s="71">
        <v>42019</v>
      </c>
      <c r="M122" s="58" t="str">
        <f t="shared" si="183"/>
        <v/>
      </c>
      <c r="N122" s="182">
        <f t="shared" si="184"/>
        <v>90</v>
      </c>
      <c r="O122" s="149">
        <v>42026</v>
      </c>
      <c r="P122" s="182">
        <f t="shared" si="185"/>
        <v>7</v>
      </c>
      <c r="Q122" s="169" t="s">
        <v>187</v>
      </c>
      <c r="R122" s="139" t="s">
        <v>190</v>
      </c>
      <c r="S122" s="72">
        <v>42068</v>
      </c>
      <c r="T122" s="276">
        <v>42075</v>
      </c>
      <c r="U122" s="58">
        <f t="shared" si="186"/>
        <v>20.857142857142858</v>
      </c>
      <c r="V122" s="58">
        <f t="shared" si="187"/>
        <v>8</v>
      </c>
      <c r="W122" s="58">
        <f t="shared" si="188"/>
        <v>7</v>
      </c>
      <c r="X122" s="49">
        <f t="shared" si="189"/>
        <v>1</v>
      </c>
      <c r="Y122" s="207" t="s">
        <v>31</v>
      </c>
      <c r="Z122" s="72"/>
      <c r="AA122" s="68"/>
      <c r="AB122" s="298" t="s">
        <v>87</v>
      </c>
    </row>
    <row r="123" spans="1:28" s="70" customFormat="1">
      <c r="A123" s="346" t="s">
        <v>225</v>
      </c>
      <c r="B123" s="323" t="s">
        <v>359</v>
      </c>
      <c r="C123" s="71" t="s">
        <v>149</v>
      </c>
      <c r="D123" s="73">
        <v>41925</v>
      </c>
      <c r="E123" s="72">
        <v>41820</v>
      </c>
      <c r="F123" s="69"/>
      <c r="G123" s="71"/>
      <c r="H123" s="173" t="s">
        <v>28</v>
      </c>
      <c r="I123" s="69" t="s">
        <v>61</v>
      </c>
      <c r="J123" s="71"/>
      <c r="K123" s="182" t="str">
        <f t="shared" ref="K123:K173" si="190">IF(J123*D123&gt;0,J123-D123, "")</f>
        <v/>
      </c>
      <c r="L123" s="71">
        <v>42018</v>
      </c>
      <c r="M123" s="58" t="str">
        <f t="shared" ref="M123:M173" si="191">IF(L123*J123&gt;0,L123-J123, "")</f>
        <v/>
      </c>
      <c r="N123" s="182">
        <f t="shared" ref="N123:N173" si="192">IF(L123*D123&gt;0,L123-D123,"" )</f>
        <v>93</v>
      </c>
      <c r="O123" s="149">
        <v>42025</v>
      </c>
      <c r="P123" s="182">
        <f t="shared" ref="P123:P172" si="193">IF(O123*L123&gt;0,O123-L123,"" )</f>
        <v>7</v>
      </c>
      <c r="Q123" s="169" t="s">
        <v>187</v>
      </c>
      <c r="R123" s="139" t="s">
        <v>190</v>
      </c>
      <c r="S123" s="72">
        <v>42067</v>
      </c>
      <c r="T123" s="275">
        <v>42073</v>
      </c>
      <c r="U123" s="58">
        <f t="shared" ref="U123:U130" si="194">IF(Z123&lt;&gt;"X",IF(($T123*D123&gt;0),($T123-D123)/7,""),"x")</f>
        <v>21.142857142857142</v>
      </c>
      <c r="V123" s="58">
        <f t="shared" ref="V123:V130" si="195">IF($T123*L123&gt;0,($T123-L123)/7,"" )</f>
        <v>7.8571428571428568</v>
      </c>
      <c r="W123" s="58">
        <f t="shared" ref="W123:W130" si="196">IF($T123*O123&gt;0,($T123-O123)/7,"" )</f>
        <v>6.8571428571428568</v>
      </c>
      <c r="X123" s="49">
        <f t="shared" ref="X123:X136" si="197">IF($T123*S123&gt;0,($T123-S123)/7, "")</f>
        <v>0.8571428571428571</v>
      </c>
      <c r="Y123" s="207" t="s">
        <v>31</v>
      </c>
      <c r="Z123" s="72"/>
      <c r="AA123" s="68"/>
      <c r="AB123" s="298" t="s">
        <v>87</v>
      </c>
    </row>
    <row r="124" spans="1:28" s="70" customFormat="1">
      <c r="A124" s="346" t="s">
        <v>225</v>
      </c>
      <c r="B124" s="323" t="s">
        <v>360</v>
      </c>
      <c r="C124" s="71" t="s">
        <v>149</v>
      </c>
      <c r="D124" s="73">
        <v>41923</v>
      </c>
      <c r="E124" s="72"/>
      <c r="F124" s="69" t="s">
        <v>36</v>
      </c>
      <c r="G124" s="71"/>
      <c r="H124" s="173" t="s">
        <v>55</v>
      </c>
      <c r="I124" s="69" t="s">
        <v>136</v>
      </c>
      <c r="J124" s="71"/>
      <c r="K124" s="182" t="str">
        <f t="shared" si="190"/>
        <v/>
      </c>
      <c r="L124" s="71">
        <v>42004</v>
      </c>
      <c r="M124" s="58" t="str">
        <f t="shared" si="191"/>
        <v/>
      </c>
      <c r="N124" s="182">
        <f t="shared" si="192"/>
        <v>81</v>
      </c>
      <c r="O124" s="149">
        <v>42025</v>
      </c>
      <c r="P124" s="182">
        <f t="shared" si="193"/>
        <v>21</v>
      </c>
      <c r="Q124" s="169" t="s">
        <v>187</v>
      </c>
      <c r="R124" s="139" t="s">
        <v>190</v>
      </c>
      <c r="S124" s="72">
        <v>42068</v>
      </c>
      <c r="T124" s="275">
        <v>42073</v>
      </c>
      <c r="U124" s="58">
        <f t="shared" si="194"/>
        <v>21.428571428571427</v>
      </c>
      <c r="V124" s="58">
        <f t="shared" si="195"/>
        <v>9.8571428571428577</v>
      </c>
      <c r="W124" s="58">
        <f t="shared" si="196"/>
        <v>6.8571428571428568</v>
      </c>
      <c r="X124" s="49">
        <f t="shared" si="197"/>
        <v>0.7142857142857143</v>
      </c>
      <c r="Y124" s="207" t="s">
        <v>31</v>
      </c>
      <c r="Z124" s="72"/>
      <c r="AA124" s="68"/>
      <c r="AB124" s="298" t="s">
        <v>88</v>
      </c>
    </row>
    <row r="125" spans="1:28" s="70" customFormat="1">
      <c r="A125" s="346" t="s">
        <v>225</v>
      </c>
      <c r="B125" s="323" t="s">
        <v>361</v>
      </c>
      <c r="C125" s="71" t="s">
        <v>161</v>
      </c>
      <c r="D125" s="73">
        <v>41931</v>
      </c>
      <c r="E125" s="72">
        <v>41881</v>
      </c>
      <c r="F125" s="69"/>
      <c r="G125" s="71">
        <v>41931</v>
      </c>
      <c r="H125" s="173" t="s">
        <v>36</v>
      </c>
      <c r="I125" s="69" t="s">
        <v>137</v>
      </c>
      <c r="J125" s="71"/>
      <c r="K125" s="182" t="str">
        <f t="shared" si="190"/>
        <v/>
      </c>
      <c r="L125" s="71">
        <v>42001</v>
      </c>
      <c r="M125" s="58" t="str">
        <f t="shared" si="191"/>
        <v/>
      </c>
      <c r="N125" s="182">
        <f t="shared" si="192"/>
        <v>70</v>
      </c>
      <c r="O125" s="149">
        <v>42014</v>
      </c>
      <c r="P125" s="182">
        <f t="shared" si="193"/>
        <v>13</v>
      </c>
      <c r="Q125" s="169" t="s">
        <v>188</v>
      </c>
      <c r="R125" s="139" t="s">
        <v>199</v>
      </c>
      <c r="S125" s="72">
        <v>42075</v>
      </c>
      <c r="T125" s="279">
        <v>42076</v>
      </c>
      <c r="U125" s="58">
        <f t="shared" si="194"/>
        <v>20.714285714285715</v>
      </c>
      <c r="V125" s="58">
        <f t="shared" si="195"/>
        <v>10.714285714285714</v>
      </c>
      <c r="W125" s="58">
        <f t="shared" si="196"/>
        <v>8.8571428571428577</v>
      </c>
      <c r="X125" s="49">
        <f t="shared" si="197"/>
        <v>0.14285714285714285</v>
      </c>
      <c r="Y125" s="207" t="s">
        <v>31</v>
      </c>
      <c r="Z125" s="72"/>
      <c r="AA125" s="68"/>
      <c r="AB125" s="298" t="s">
        <v>87</v>
      </c>
    </row>
    <row r="126" spans="1:28" s="70" customFormat="1">
      <c r="A126" s="346" t="s">
        <v>241</v>
      </c>
      <c r="B126" s="323" t="s">
        <v>257</v>
      </c>
      <c r="C126" s="71"/>
      <c r="D126" s="73">
        <v>41936</v>
      </c>
      <c r="E126" s="72">
        <v>41926</v>
      </c>
      <c r="F126" s="71" t="s">
        <v>41</v>
      </c>
      <c r="G126" s="71"/>
      <c r="H126" s="173" t="s">
        <v>36</v>
      </c>
      <c r="I126" s="69" t="s">
        <v>138</v>
      </c>
      <c r="J126" s="71"/>
      <c r="K126" s="182" t="str">
        <f t="shared" si="190"/>
        <v/>
      </c>
      <c r="L126" s="71">
        <v>42002</v>
      </c>
      <c r="M126" s="58" t="str">
        <f t="shared" si="191"/>
        <v/>
      </c>
      <c r="N126" s="182">
        <f t="shared" si="192"/>
        <v>66</v>
      </c>
      <c r="O126" s="149">
        <v>42013</v>
      </c>
      <c r="P126" s="182">
        <f t="shared" si="193"/>
        <v>11</v>
      </c>
      <c r="Q126" s="169" t="s">
        <v>188</v>
      </c>
      <c r="R126" s="139" t="s">
        <v>199</v>
      </c>
      <c r="S126" s="72">
        <v>42055</v>
      </c>
      <c r="T126" s="275">
        <v>42068</v>
      </c>
      <c r="U126" s="58">
        <f t="shared" si="194"/>
        <v>18.857142857142858</v>
      </c>
      <c r="V126" s="58">
        <f t="shared" si="195"/>
        <v>9.4285714285714288</v>
      </c>
      <c r="W126" s="58">
        <f t="shared" si="196"/>
        <v>7.8571428571428568</v>
      </c>
      <c r="X126" s="49">
        <f t="shared" si="197"/>
        <v>1.8571428571428572</v>
      </c>
      <c r="Y126" s="207" t="s">
        <v>31</v>
      </c>
      <c r="Z126" s="72"/>
      <c r="AA126" s="68"/>
      <c r="AB126" s="298"/>
    </row>
    <row r="127" spans="1:28" s="110" customFormat="1">
      <c r="A127" s="336" t="s">
        <v>225</v>
      </c>
      <c r="B127" s="322" t="s">
        <v>362</v>
      </c>
      <c r="C127" s="79"/>
      <c r="D127" s="44">
        <v>41955</v>
      </c>
      <c r="E127" s="37">
        <v>41954</v>
      </c>
      <c r="F127" s="25"/>
      <c r="G127" s="25">
        <v>41955</v>
      </c>
      <c r="H127" s="176" t="s">
        <v>53</v>
      </c>
      <c r="I127" s="16"/>
      <c r="J127" s="25"/>
      <c r="K127" s="180" t="str">
        <f t="shared" si="190"/>
        <v/>
      </c>
      <c r="L127" s="25">
        <v>41961</v>
      </c>
      <c r="M127" s="109" t="str">
        <f t="shared" si="191"/>
        <v/>
      </c>
      <c r="N127" s="180">
        <f t="shared" si="192"/>
        <v>6</v>
      </c>
      <c r="O127" s="113">
        <v>41965</v>
      </c>
      <c r="P127" s="180">
        <f t="shared" si="193"/>
        <v>4</v>
      </c>
      <c r="Q127" s="51" t="s">
        <v>187</v>
      </c>
      <c r="R127" s="140" t="s">
        <v>201</v>
      </c>
      <c r="S127" s="37"/>
      <c r="T127" s="279">
        <v>42013</v>
      </c>
      <c r="U127" s="109" t="str">
        <f t="shared" si="194"/>
        <v>x</v>
      </c>
      <c r="V127" s="109">
        <f t="shared" si="195"/>
        <v>7.4285714285714288</v>
      </c>
      <c r="W127" s="109">
        <f t="shared" si="196"/>
        <v>6.8571428571428568</v>
      </c>
      <c r="X127" s="51" t="str">
        <f t="shared" si="197"/>
        <v/>
      </c>
      <c r="Y127" s="209" t="s">
        <v>50</v>
      </c>
      <c r="Z127" s="223" t="s">
        <v>114</v>
      </c>
      <c r="AA127" s="17"/>
      <c r="AB127" s="304" t="s">
        <v>104</v>
      </c>
    </row>
    <row r="128" spans="1:28" s="110" customFormat="1">
      <c r="A128" s="336" t="s">
        <v>241</v>
      </c>
      <c r="B128" s="322" t="s">
        <v>363</v>
      </c>
      <c r="C128" s="25"/>
      <c r="D128" s="44">
        <v>41929</v>
      </c>
      <c r="E128" s="37"/>
      <c r="F128" s="16" t="s">
        <v>53</v>
      </c>
      <c r="G128" s="25">
        <v>41929</v>
      </c>
      <c r="H128" s="176" t="s">
        <v>53</v>
      </c>
      <c r="I128" s="16" t="s">
        <v>71</v>
      </c>
      <c r="J128" s="25"/>
      <c r="K128" s="180" t="str">
        <f t="shared" si="190"/>
        <v/>
      </c>
      <c r="L128" s="25">
        <v>41954</v>
      </c>
      <c r="M128" s="109" t="str">
        <f t="shared" si="191"/>
        <v/>
      </c>
      <c r="N128" s="180">
        <f t="shared" si="192"/>
        <v>25</v>
      </c>
      <c r="O128" s="113">
        <v>41957</v>
      </c>
      <c r="P128" s="180">
        <f t="shared" si="193"/>
        <v>3</v>
      </c>
      <c r="Q128" s="51"/>
      <c r="R128" s="137"/>
      <c r="S128" s="37">
        <v>41995</v>
      </c>
      <c r="T128" s="279">
        <v>42004</v>
      </c>
      <c r="U128" s="109">
        <f t="shared" si="194"/>
        <v>10.714285714285714</v>
      </c>
      <c r="V128" s="109">
        <f t="shared" si="195"/>
        <v>7.1428571428571432</v>
      </c>
      <c r="W128" s="109">
        <f t="shared" si="196"/>
        <v>6.7142857142857144</v>
      </c>
      <c r="X128" s="51">
        <f t="shared" si="197"/>
        <v>1.2857142857142858</v>
      </c>
      <c r="Y128" s="215" t="s">
        <v>50</v>
      </c>
      <c r="Z128" s="37"/>
      <c r="AA128" s="15"/>
      <c r="AB128" s="300"/>
    </row>
    <row r="129" spans="1:28" s="110" customFormat="1">
      <c r="A129" s="336" t="s">
        <v>242</v>
      </c>
      <c r="B129" s="322" t="s">
        <v>364</v>
      </c>
      <c r="C129" s="79"/>
      <c r="D129" s="44">
        <v>41954</v>
      </c>
      <c r="E129" s="37"/>
      <c r="F129" s="25"/>
      <c r="G129" s="25"/>
      <c r="H129" s="176"/>
      <c r="I129" s="16"/>
      <c r="J129" s="25"/>
      <c r="K129" s="180" t="str">
        <f t="shared" si="190"/>
        <v/>
      </c>
      <c r="L129" s="25"/>
      <c r="M129" s="109" t="str">
        <f t="shared" si="191"/>
        <v/>
      </c>
      <c r="N129" s="180" t="str">
        <f t="shared" si="192"/>
        <v/>
      </c>
      <c r="O129" s="113"/>
      <c r="P129" s="180" t="str">
        <f t="shared" si="193"/>
        <v/>
      </c>
      <c r="Q129" s="51"/>
      <c r="R129" s="137"/>
      <c r="S129" s="37"/>
      <c r="T129" s="269">
        <v>42000</v>
      </c>
      <c r="U129" s="109">
        <f t="shared" si="194"/>
        <v>6.5714285714285712</v>
      </c>
      <c r="V129" s="109" t="str">
        <f t="shared" si="195"/>
        <v/>
      </c>
      <c r="W129" s="109" t="str">
        <f t="shared" si="196"/>
        <v/>
      </c>
      <c r="X129" s="51" t="str">
        <f t="shared" si="197"/>
        <v/>
      </c>
      <c r="Y129" s="209" t="s">
        <v>50</v>
      </c>
      <c r="Z129" s="223"/>
      <c r="AA129" s="17"/>
      <c r="AB129" s="304"/>
    </row>
    <row r="130" spans="1:28" s="17" customFormat="1">
      <c r="A130" s="336" t="s">
        <v>225</v>
      </c>
      <c r="B130" s="322" t="s">
        <v>365</v>
      </c>
      <c r="C130" s="79"/>
      <c r="D130" s="44">
        <v>41953</v>
      </c>
      <c r="E130" s="37"/>
      <c r="F130" s="79" t="s">
        <v>53</v>
      </c>
      <c r="G130" s="25">
        <v>41953</v>
      </c>
      <c r="H130" s="176" t="s">
        <v>53</v>
      </c>
      <c r="I130" s="25" t="s">
        <v>73</v>
      </c>
      <c r="J130" s="15"/>
      <c r="K130" s="180" t="str">
        <f t="shared" si="190"/>
        <v/>
      </c>
      <c r="L130" s="25">
        <v>41962</v>
      </c>
      <c r="M130" s="109" t="str">
        <f t="shared" si="191"/>
        <v/>
      </c>
      <c r="N130" s="180">
        <f t="shared" si="192"/>
        <v>9</v>
      </c>
      <c r="O130" s="113">
        <v>41965</v>
      </c>
      <c r="P130" s="180">
        <f t="shared" si="193"/>
        <v>3</v>
      </c>
      <c r="Q130" s="51" t="s">
        <v>187</v>
      </c>
      <c r="R130" s="137"/>
      <c r="S130" s="37">
        <v>41992</v>
      </c>
      <c r="T130" s="269">
        <v>41996</v>
      </c>
      <c r="U130" s="109">
        <f t="shared" si="194"/>
        <v>6.1428571428571432</v>
      </c>
      <c r="V130" s="109">
        <f t="shared" si="195"/>
        <v>4.8571428571428568</v>
      </c>
      <c r="W130" s="109">
        <f t="shared" si="196"/>
        <v>4.4285714285714288</v>
      </c>
      <c r="X130" s="51">
        <f t="shared" si="197"/>
        <v>0.5714285714285714</v>
      </c>
      <c r="Y130" s="209" t="s">
        <v>50</v>
      </c>
      <c r="Z130" s="223"/>
      <c r="AB130" s="304"/>
    </row>
    <row r="131" spans="1:28" s="110" customFormat="1">
      <c r="A131" s="336" t="s">
        <v>225</v>
      </c>
      <c r="B131" s="322" t="s">
        <v>366</v>
      </c>
      <c r="C131" s="87"/>
      <c r="D131" s="44">
        <v>41909</v>
      </c>
      <c r="E131" s="37"/>
      <c r="F131" s="16"/>
      <c r="G131" s="25">
        <v>41909</v>
      </c>
      <c r="H131" s="176" t="s">
        <v>7</v>
      </c>
      <c r="I131" s="16" t="s">
        <v>30</v>
      </c>
      <c r="J131" s="25"/>
      <c r="K131" s="180" t="str">
        <f t="shared" si="190"/>
        <v/>
      </c>
      <c r="L131" s="25">
        <v>41936</v>
      </c>
      <c r="M131" s="109" t="str">
        <f t="shared" si="191"/>
        <v/>
      </c>
      <c r="N131" s="180">
        <f t="shared" si="192"/>
        <v>27</v>
      </c>
      <c r="O131" s="113"/>
      <c r="P131" s="180" t="str">
        <f t="shared" si="193"/>
        <v/>
      </c>
      <c r="Q131" s="51"/>
      <c r="R131" s="137"/>
      <c r="S131" s="37"/>
      <c r="T131" s="269">
        <v>41995</v>
      </c>
      <c r="U131" s="109">
        <f t="shared" ref="U131:U162" si="198">IF(Z131&lt;&gt;"X",IF(($T131*D131&gt;0),($T131-D131)/7,""),"x")</f>
        <v>12.285714285714286</v>
      </c>
      <c r="V131" s="109">
        <f t="shared" ref="V131:V162" si="199">IF($T131*L131&gt;0,($T131-L131)/7,"" )</f>
        <v>8.4285714285714288</v>
      </c>
      <c r="W131" s="109" t="str">
        <f t="shared" ref="W131:W162" si="200">IF($T131*O131&gt;0,($T131-O131)/7,"" )</f>
        <v/>
      </c>
      <c r="X131" s="51" t="str">
        <f t="shared" si="197"/>
        <v/>
      </c>
      <c r="Y131" s="213" t="s">
        <v>50</v>
      </c>
      <c r="Z131" s="227"/>
      <c r="AA131" s="86"/>
      <c r="AB131" s="300"/>
    </row>
    <row r="132" spans="1:28" s="110" customFormat="1">
      <c r="A132" s="336" t="s">
        <v>241</v>
      </c>
      <c r="B132" s="322" t="s">
        <v>367</v>
      </c>
      <c r="C132" s="87"/>
      <c r="D132" s="44">
        <v>41904</v>
      </c>
      <c r="E132" s="37"/>
      <c r="F132" s="16"/>
      <c r="G132" s="25">
        <v>41904</v>
      </c>
      <c r="H132" s="176" t="s">
        <v>7</v>
      </c>
      <c r="I132" s="16" t="s">
        <v>25</v>
      </c>
      <c r="J132" s="25"/>
      <c r="K132" s="180" t="str">
        <f t="shared" si="190"/>
        <v/>
      </c>
      <c r="L132" s="25">
        <v>41941</v>
      </c>
      <c r="M132" s="109" t="str">
        <f t="shared" si="191"/>
        <v/>
      </c>
      <c r="N132" s="180">
        <f t="shared" si="192"/>
        <v>37</v>
      </c>
      <c r="O132" s="113">
        <v>41944</v>
      </c>
      <c r="P132" s="180">
        <f t="shared" si="193"/>
        <v>3</v>
      </c>
      <c r="Q132" s="51"/>
      <c r="R132" s="137"/>
      <c r="S132" s="37"/>
      <c r="T132" s="284">
        <v>41991</v>
      </c>
      <c r="U132" s="109">
        <f t="shared" si="198"/>
        <v>12.428571428571429</v>
      </c>
      <c r="V132" s="109">
        <f t="shared" si="199"/>
        <v>7.1428571428571432</v>
      </c>
      <c r="W132" s="109">
        <f t="shared" si="200"/>
        <v>6.7142857142857144</v>
      </c>
      <c r="X132" s="51" t="str">
        <f t="shared" si="197"/>
        <v/>
      </c>
      <c r="Y132" s="213" t="s">
        <v>50</v>
      </c>
      <c r="Z132" s="227"/>
      <c r="AA132" s="86"/>
      <c r="AB132" s="300"/>
    </row>
    <row r="133" spans="1:28" s="17" customFormat="1">
      <c r="A133" s="336" t="s">
        <v>225</v>
      </c>
      <c r="B133" s="322" t="s">
        <v>368</v>
      </c>
      <c r="C133" s="79"/>
      <c r="D133" s="44">
        <v>41897</v>
      </c>
      <c r="E133" s="37"/>
      <c r="F133" s="16"/>
      <c r="G133" s="25"/>
      <c r="H133" s="176" t="s">
        <v>7</v>
      </c>
      <c r="I133" s="16"/>
      <c r="J133" s="25"/>
      <c r="K133" s="180" t="str">
        <f t="shared" si="190"/>
        <v/>
      </c>
      <c r="L133" s="25"/>
      <c r="M133" s="109" t="str">
        <f t="shared" si="191"/>
        <v/>
      </c>
      <c r="N133" s="180" t="str">
        <f t="shared" si="192"/>
        <v/>
      </c>
      <c r="O133" s="113"/>
      <c r="P133" s="180" t="str">
        <f t="shared" si="193"/>
        <v/>
      </c>
      <c r="Q133" s="51"/>
      <c r="R133" s="137"/>
      <c r="S133" s="37"/>
      <c r="T133" s="284">
        <v>41992</v>
      </c>
      <c r="U133" s="109">
        <f t="shared" si="198"/>
        <v>13.571428571428571</v>
      </c>
      <c r="V133" s="109" t="str">
        <f t="shared" si="199"/>
        <v/>
      </c>
      <c r="W133" s="109" t="str">
        <f t="shared" si="200"/>
        <v/>
      </c>
      <c r="X133" s="51" t="str">
        <f t="shared" si="197"/>
        <v/>
      </c>
      <c r="Y133" s="209" t="s">
        <v>50</v>
      </c>
      <c r="Z133" s="223"/>
      <c r="AB133" s="304"/>
    </row>
    <row r="134" spans="1:28" s="110" customFormat="1">
      <c r="A134" s="336" t="s">
        <v>225</v>
      </c>
      <c r="B134" s="322" t="s">
        <v>360</v>
      </c>
      <c r="C134" s="79"/>
      <c r="D134" s="44">
        <v>41934</v>
      </c>
      <c r="E134" s="37"/>
      <c r="F134" s="16" t="s">
        <v>59</v>
      </c>
      <c r="G134" s="25">
        <v>41934</v>
      </c>
      <c r="H134" s="176" t="s">
        <v>7</v>
      </c>
      <c r="I134" s="16">
        <v>59354</v>
      </c>
      <c r="J134" s="25"/>
      <c r="K134" s="180" t="str">
        <f t="shared" si="190"/>
        <v/>
      </c>
      <c r="L134" s="25">
        <v>41935</v>
      </c>
      <c r="M134" s="109" t="str">
        <f t="shared" si="191"/>
        <v/>
      </c>
      <c r="N134" s="180">
        <f t="shared" si="192"/>
        <v>1</v>
      </c>
      <c r="O134" s="113">
        <v>41939</v>
      </c>
      <c r="P134" s="180">
        <f t="shared" si="193"/>
        <v>4</v>
      </c>
      <c r="Q134" s="51" t="s">
        <v>194</v>
      </c>
      <c r="R134" s="140" t="s">
        <v>196</v>
      </c>
      <c r="S134" s="37">
        <v>41978</v>
      </c>
      <c r="T134" s="269">
        <v>41983</v>
      </c>
      <c r="U134" s="109">
        <f t="shared" si="198"/>
        <v>7</v>
      </c>
      <c r="V134" s="109">
        <f t="shared" si="199"/>
        <v>6.8571428571428568</v>
      </c>
      <c r="W134" s="109">
        <f t="shared" si="200"/>
        <v>6.2857142857142856</v>
      </c>
      <c r="X134" s="51">
        <f t="shared" si="197"/>
        <v>0.7142857142857143</v>
      </c>
      <c r="Y134" s="209" t="s">
        <v>50</v>
      </c>
      <c r="Z134" s="223"/>
      <c r="AA134" s="17"/>
      <c r="AB134" s="304" t="s">
        <v>90</v>
      </c>
    </row>
    <row r="135" spans="1:28" s="110" customFormat="1">
      <c r="A135" s="336" t="s">
        <v>225</v>
      </c>
      <c r="B135" s="322" t="s">
        <v>369</v>
      </c>
      <c r="C135" s="87"/>
      <c r="D135" s="44">
        <v>41873</v>
      </c>
      <c r="E135" s="37"/>
      <c r="F135" s="16"/>
      <c r="G135" s="25">
        <v>41873</v>
      </c>
      <c r="H135" s="176" t="s">
        <v>7</v>
      </c>
      <c r="I135" s="16" t="s">
        <v>20</v>
      </c>
      <c r="J135" s="25"/>
      <c r="K135" s="180" t="str">
        <f t="shared" si="190"/>
        <v/>
      </c>
      <c r="L135" s="25">
        <v>41929</v>
      </c>
      <c r="M135" s="109" t="str">
        <f t="shared" si="191"/>
        <v/>
      </c>
      <c r="N135" s="180">
        <f t="shared" si="192"/>
        <v>56</v>
      </c>
      <c r="O135" s="113">
        <v>41939</v>
      </c>
      <c r="P135" s="180">
        <f t="shared" si="193"/>
        <v>10</v>
      </c>
      <c r="Q135" s="51" t="s">
        <v>194</v>
      </c>
      <c r="R135" s="140" t="s">
        <v>196</v>
      </c>
      <c r="S135" s="37">
        <v>41973</v>
      </c>
      <c r="T135" s="269">
        <v>41978</v>
      </c>
      <c r="U135" s="109">
        <f t="shared" si="198"/>
        <v>15</v>
      </c>
      <c r="V135" s="109">
        <f t="shared" si="199"/>
        <v>7</v>
      </c>
      <c r="W135" s="109">
        <f t="shared" si="200"/>
        <v>5.5714285714285712</v>
      </c>
      <c r="X135" s="51">
        <f t="shared" si="197"/>
        <v>0.7142857142857143</v>
      </c>
      <c r="Y135" s="213" t="s">
        <v>50</v>
      </c>
      <c r="Z135" s="227"/>
      <c r="AA135" s="86"/>
      <c r="AB135" s="300"/>
    </row>
    <row r="136" spans="1:28" s="110" customFormat="1">
      <c r="A136" s="336" t="s">
        <v>225</v>
      </c>
      <c r="B136" s="326" t="s">
        <v>370</v>
      </c>
      <c r="C136" s="111"/>
      <c r="D136" s="44">
        <v>41873</v>
      </c>
      <c r="E136" s="37"/>
      <c r="F136" s="112"/>
      <c r="G136" s="113">
        <v>41873</v>
      </c>
      <c r="H136" s="176"/>
      <c r="I136" s="112" t="s">
        <v>20</v>
      </c>
      <c r="J136" s="113"/>
      <c r="K136" s="180" t="str">
        <f t="shared" si="190"/>
        <v/>
      </c>
      <c r="L136" s="113">
        <v>41930</v>
      </c>
      <c r="M136" s="109" t="str">
        <f t="shared" si="191"/>
        <v/>
      </c>
      <c r="N136" s="180">
        <f t="shared" si="192"/>
        <v>57</v>
      </c>
      <c r="O136" s="113">
        <v>41941</v>
      </c>
      <c r="P136" s="180">
        <f t="shared" si="193"/>
        <v>11</v>
      </c>
      <c r="Q136" s="51" t="s">
        <v>194</v>
      </c>
      <c r="R136" s="140" t="s">
        <v>196</v>
      </c>
      <c r="S136" s="37">
        <v>41972</v>
      </c>
      <c r="T136" s="269">
        <v>41978</v>
      </c>
      <c r="U136" s="109">
        <f t="shared" si="198"/>
        <v>15</v>
      </c>
      <c r="V136" s="109">
        <f t="shared" si="199"/>
        <v>6.8571428571428568</v>
      </c>
      <c r="W136" s="109">
        <f t="shared" si="200"/>
        <v>5.2857142857142856</v>
      </c>
      <c r="X136" s="51">
        <f t="shared" si="197"/>
        <v>0.8571428571428571</v>
      </c>
      <c r="Y136" s="213" t="s">
        <v>64</v>
      </c>
      <c r="Z136" s="227"/>
      <c r="AA136" s="114"/>
      <c r="AB136" s="300"/>
    </row>
    <row r="137" spans="1:28" s="110" customFormat="1">
      <c r="A137" s="336" t="s">
        <v>225</v>
      </c>
      <c r="B137" s="322" t="s">
        <v>371</v>
      </c>
      <c r="C137" s="87"/>
      <c r="D137" s="44">
        <v>41863</v>
      </c>
      <c r="E137" s="37"/>
      <c r="F137" s="16"/>
      <c r="G137" s="25">
        <v>41863</v>
      </c>
      <c r="H137" s="176" t="s">
        <v>7</v>
      </c>
      <c r="I137" s="16" t="s">
        <v>29</v>
      </c>
      <c r="J137" s="25"/>
      <c r="K137" s="180" t="str">
        <f t="shared" si="190"/>
        <v/>
      </c>
      <c r="L137" s="25">
        <v>41930</v>
      </c>
      <c r="M137" s="109" t="str">
        <f t="shared" si="191"/>
        <v/>
      </c>
      <c r="N137" s="180">
        <f t="shared" si="192"/>
        <v>67</v>
      </c>
      <c r="O137" s="113">
        <v>41943</v>
      </c>
      <c r="P137" s="180">
        <f t="shared" si="193"/>
        <v>13</v>
      </c>
      <c r="Q137" s="51" t="s">
        <v>193</v>
      </c>
      <c r="R137" s="140" t="s">
        <v>195</v>
      </c>
      <c r="S137" s="37"/>
      <c r="T137" s="284">
        <v>41990</v>
      </c>
      <c r="U137" s="109">
        <f t="shared" si="198"/>
        <v>18.142857142857142</v>
      </c>
      <c r="V137" s="109">
        <f t="shared" si="199"/>
        <v>8.5714285714285712</v>
      </c>
      <c r="W137" s="109">
        <f t="shared" si="200"/>
        <v>6.7142857142857144</v>
      </c>
      <c r="X137" s="51" t="str">
        <f t="shared" ref="X137:X168" si="201">IF($T137*S137&gt;0,($T137-S137)/7, "")</f>
        <v/>
      </c>
      <c r="Y137" s="213" t="s">
        <v>50</v>
      </c>
      <c r="Z137" s="227"/>
      <c r="AA137" s="86"/>
      <c r="AB137" s="300"/>
    </row>
    <row r="138" spans="1:28" s="110" customFormat="1">
      <c r="A138" s="336" t="s">
        <v>225</v>
      </c>
      <c r="B138" s="322" t="s">
        <v>372</v>
      </c>
      <c r="C138" s="87"/>
      <c r="D138" s="44">
        <v>41862</v>
      </c>
      <c r="E138" s="37"/>
      <c r="F138" s="16" t="s">
        <v>7</v>
      </c>
      <c r="G138" s="25">
        <v>41862</v>
      </c>
      <c r="H138" s="176"/>
      <c r="I138" s="16" t="s">
        <v>43</v>
      </c>
      <c r="J138" s="25"/>
      <c r="K138" s="180" t="str">
        <f t="shared" si="190"/>
        <v/>
      </c>
      <c r="L138" s="25">
        <v>41930</v>
      </c>
      <c r="M138" s="109" t="str">
        <f t="shared" si="191"/>
        <v/>
      </c>
      <c r="N138" s="180">
        <f t="shared" si="192"/>
        <v>68</v>
      </c>
      <c r="O138" s="113">
        <v>41938</v>
      </c>
      <c r="P138" s="180">
        <f t="shared" si="193"/>
        <v>8</v>
      </c>
      <c r="Q138" s="51" t="s">
        <v>194</v>
      </c>
      <c r="R138" s="140" t="s">
        <v>196</v>
      </c>
      <c r="S138" s="37"/>
      <c r="T138" s="269">
        <v>41982</v>
      </c>
      <c r="U138" s="109">
        <f t="shared" si="198"/>
        <v>17.142857142857142</v>
      </c>
      <c r="V138" s="109">
        <f t="shared" si="199"/>
        <v>7.4285714285714288</v>
      </c>
      <c r="W138" s="109">
        <f t="shared" si="200"/>
        <v>6.2857142857142856</v>
      </c>
      <c r="X138" s="51" t="str">
        <f t="shared" si="201"/>
        <v/>
      </c>
      <c r="Y138" s="213" t="s">
        <v>50</v>
      </c>
      <c r="Z138" s="227"/>
      <c r="AA138" s="86"/>
      <c r="AB138" s="300"/>
    </row>
    <row r="139" spans="1:28" s="110" customFormat="1">
      <c r="A139" s="336" t="s">
        <v>225</v>
      </c>
      <c r="B139" s="322" t="s">
        <v>373</v>
      </c>
      <c r="C139" s="87"/>
      <c r="D139" s="44">
        <v>41862</v>
      </c>
      <c r="E139" s="37"/>
      <c r="F139" s="16"/>
      <c r="G139" s="25">
        <v>41862</v>
      </c>
      <c r="H139" s="176" t="s">
        <v>53</v>
      </c>
      <c r="I139" s="16"/>
      <c r="J139" s="25"/>
      <c r="K139" s="180" t="str">
        <f t="shared" si="190"/>
        <v/>
      </c>
      <c r="L139" s="25">
        <v>41932</v>
      </c>
      <c r="M139" s="109" t="str">
        <f t="shared" si="191"/>
        <v/>
      </c>
      <c r="N139" s="180">
        <f t="shared" si="192"/>
        <v>70</v>
      </c>
      <c r="O139" s="113">
        <v>41936</v>
      </c>
      <c r="P139" s="180">
        <f t="shared" si="193"/>
        <v>4</v>
      </c>
      <c r="Q139" s="51" t="s">
        <v>194</v>
      </c>
      <c r="R139" s="140" t="s">
        <v>196</v>
      </c>
      <c r="S139" s="37"/>
      <c r="T139" s="269">
        <v>41982</v>
      </c>
      <c r="U139" s="109">
        <f t="shared" si="198"/>
        <v>17.142857142857142</v>
      </c>
      <c r="V139" s="109">
        <f t="shared" si="199"/>
        <v>7.1428571428571432</v>
      </c>
      <c r="W139" s="109">
        <f t="shared" si="200"/>
        <v>6.5714285714285712</v>
      </c>
      <c r="X139" s="51" t="str">
        <f t="shared" si="201"/>
        <v/>
      </c>
      <c r="Y139" s="213" t="s">
        <v>50</v>
      </c>
      <c r="Z139" s="227"/>
      <c r="AA139" s="86"/>
      <c r="AB139" s="300"/>
    </row>
    <row r="140" spans="1:28" s="110" customFormat="1">
      <c r="A140" s="336" t="s">
        <v>241</v>
      </c>
      <c r="B140" s="322" t="s">
        <v>374</v>
      </c>
      <c r="C140" s="87"/>
      <c r="D140" s="44">
        <v>41856</v>
      </c>
      <c r="E140" s="37"/>
      <c r="F140" s="16"/>
      <c r="G140" s="25">
        <v>41879</v>
      </c>
      <c r="H140" s="176" t="s">
        <v>18</v>
      </c>
      <c r="I140" s="16" t="s">
        <v>22</v>
      </c>
      <c r="J140" s="25"/>
      <c r="K140" s="180" t="str">
        <f t="shared" si="190"/>
        <v/>
      </c>
      <c r="L140" s="25">
        <v>41922</v>
      </c>
      <c r="M140" s="109" t="str">
        <f t="shared" si="191"/>
        <v/>
      </c>
      <c r="N140" s="180">
        <f t="shared" si="192"/>
        <v>66</v>
      </c>
      <c r="O140" s="113">
        <v>41928</v>
      </c>
      <c r="P140" s="180">
        <f t="shared" si="193"/>
        <v>6</v>
      </c>
      <c r="Q140" s="51"/>
      <c r="R140" s="140"/>
      <c r="S140" s="37">
        <v>41962</v>
      </c>
      <c r="T140" s="269">
        <v>41978</v>
      </c>
      <c r="U140" s="109">
        <f t="shared" si="198"/>
        <v>17.428571428571427</v>
      </c>
      <c r="V140" s="109">
        <f t="shared" si="199"/>
        <v>8</v>
      </c>
      <c r="W140" s="109">
        <f t="shared" si="200"/>
        <v>7.1428571428571432</v>
      </c>
      <c r="X140" s="51">
        <f t="shared" si="201"/>
        <v>2.2857142857142856</v>
      </c>
      <c r="Y140" s="213" t="s">
        <v>50</v>
      </c>
      <c r="Z140" s="227"/>
      <c r="AA140" s="86"/>
      <c r="AB140" s="300"/>
    </row>
    <row r="141" spans="1:28" s="110" customFormat="1">
      <c r="A141" s="336" t="s">
        <v>241</v>
      </c>
      <c r="B141" s="322" t="s">
        <v>375</v>
      </c>
      <c r="C141" s="87"/>
      <c r="D141" s="44">
        <v>41847</v>
      </c>
      <c r="E141" s="37"/>
      <c r="F141" s="16"/>
      <c r="G141" s="25">
        <v>41847</v>
      </c>
      <c r="H141" s="176" t="s">
        <v>7</v>
      </c>
      <c r="I141" s="16" t="s">
        <v>19</v>
      </c>
      <c r="J141" s="25"/>
      <c r="K141" s="180" t="str">
        <f t="shared" si="190"/>
        <v/>
      </c>
      <c r="L141" s="25">
        <v>41928</v>
      </c>
      <c r="M141" s="109" t="str">
        <f t="shared" si="191"/>
        <v/>
      </c>
      <c r="N141" s="180">
        <f t="shared" si="192"/>
        <v>81</v>
      </c>
      <c r="O141" s="113">
        <v>41947</v>
      </c>
      <c r="P141" s="180">
        <f t="shared" si="193"/>
        <v>19</v>
      </c>
      <c r="Q141" s="51"/>
      <c r="R141" s="140"/>
      <c r="S141" s="37">
        <v>41985</v>
      </c>
      <c r="T141" s="284">
        <v>41996</v>
      </c>
      <c r="U141" s="109">
        <f t="shared" si="198"/>
        <v>21.285714285714285</v>
      </c>
      <c r="V141" s="109">
        <f t="shared" si="199"/>
        <v>9.7142857142857135</v>
      </c>
      <c r="W141" s="109">
        <f t="shared" si="200"/>
        <v>7</v>
      </c>
      <c r="X141" s="51">
        <f t="shared" si="201"/>
        <v>1.5714285714285714</v>
      </c>
      <c r="Y141" s="213" t="s">
        <v>50</v>
      </c>
      <c r="Z141" s="227"/>
      <c r="AA141" s="86"/>
      <c r="AB141" s="300"/>
    </row>
    <row r="142" spans="1:28" s="110" customFormat="1">
      <c r="A142" s="336" t="s">
        <v>241</v>
      </c>
      <c r="B142" s="322" t="s">
        <v>376</v>
      </c>
      <c r="C142" s="87"/>
      <c r="D142" s="44">
        <v>41842</v>
      </c>
      <c r="E142" s="37"/>
      <c r="F142" s="16"/>
      <c r="G142" s="25">
        <v>41842</v>
      </c>
      <c r="H142" s="176" t="s">
        <v>7</v>
      </c>
      <c r="I142" s="16">
        <v>53603</v>
      </c>
      <c r="J142" s="25"/>
      <c r="K142" s="180" t="str">
        <f t="shared" si="190"/>
        <v/>
      </c>
      <c r="L142" s="25">
        <v>41922</v>
      </c>
      <c r="M142" s="109" t="str">
        <f t="shared" si="191"/>
        <v/>
      </c>
      <c r="N142" s="180">
        <f t="shared" si="192"/>
        <v>80</v>
      </c>
      <c r="O142" s="113">
        <v>41926</v>
      </c>
      <c r="P142" s="180">
        <f t="shared" si="193"/>
        <v>4</v>
      </c>
      <c r="Q142" s="51"/>
      <c r="R142" s="140"/>
      <c r="S142" s="37">
        <v>41973</v>
      </c>
      <c r="T142" s="284">
        <v>41990</v>
      </c>
      <c r="U142" s="109">
        <f t="shared" si="198"/>
        <v>21.142857142857142</v>
      </c>
      <c r="V142" s="109">
        <f t="shared" si="199"/>
        <v>9.7142857142857135</v>
      </c>
      <c r="W142" s="109">
        <f t="shared" si="200"/>
        <v>9.1428571428571423</v>
      </c>
      <c r="X142" s="51">
        <f t="shared" si="201"/>
        <v>2.4285714285714284</v>
      </c>
      <c r="Y142" s="213" t="s">
        <v>50</v>
      </c>
      <c r="Z142" s="227"/>
      <c r="AA142" s="86"/>
      <c r="AB142" s="300"/>
    </row>
    <row r="143" spans="1:28" s="110" customFormat="1">
      <c r="A143" s="336" t="s">
        <v>225</v>
      </c>
      <c r="B143" s="322" t="s">
        <v>331</v>
      </c>
      <c r="C143" s="87"/>
      <c r="D143" s="44">
        <v>41838</v>
      </c>
      <c r="E143" s="37"/>
      <c r="F143" s="16" t="s">
        <v>57</v>
      </c>
      <c r="G143" s="25">
        <v>41838</v>
      </c>
      <c r="H143" s="176" t="s">
        <v>18</v>
      </c>
      <c r="I143" s="16" t="s">
        <v>26</v>
      </c>
      <c r="J143" s="25"/>
      <c r="K143" s="180" t="str">
        <f t="shared" si="190"/>
        <v/>
      </c>
      <c r="L143" s="25">
        <v>41926</v>
      </c>
      <c r="M143" s="109" t="str">
        <f t="shared" si="191"/>
        <v/>
      </c>
      <c r="N143" s="180">
        <f t="shared" si="192"/>
        <v>88</v>
      </c>
      <c r="O143" s="113">
        <v>41930</v>
      </c>
      <c r="P143" s="180">
        <f t="shared" si="193"/>
        <v>4</v>
      </c>
      <c r="Q143" s="51" t="s">
        <v>189</v>
      </c>
      <c r="R143" s="140" t="s">
        <v>197</v>
      </c>
      <c r="S143" s="37"/>
      <c r="T143" s="285">
        <v>41971</v>
      </c>
      <c r="U143" s="109">
        <f t="shared" si="198"/>
        <v>19</v>
      </c>
      <c r="V143" s="109">
        <f t="shared" si="199"/>
        <v>6.4285714285714288</v>
      </c>
      <c r="W143" s="109">
        <f t="shared" si="200"/>
        <v>5.8571428571428568</v>
      </c>
      <c r="X143" s="51" t="str">
        <f t="shared" si="201"/>
        <v/>
      </c>
      <c r="Y143" s="213" t="s">
        <v>50</v>
      </c>
      <c r="Z143" s="227"/>
      <c r="AA143" s="86"/>
      <c r="AB143" s="300"/>
    </row>
    <row r="144" spans="1:28" s="110" customFormat="1">
      <c r="A144" s="336" t="s">
        <v>225</v>
      </c>
      <c r="B144" s="322" t="s">
        <v>377</v>
      </c>
      <c r="C144" s="87"/>
      <c r="D144" s="44">
        <v>41832</v>
      </c>
      <c r="E144" s="37"/>
      <c r="F144" s="16"/>
      <c r="G144" s="25">
        <v>41832</v>
      </c>
      <c r="H144" s="176" t="s">
        <v>18</v>
      </c>
      <c r="I144" s="16" t="s">
        <v>23</v>
      </c>
      <c r="J144" s="25"/>
      <c r="K144" s="180" t="str">
        <f t="shared" si="190"/>
        <v/>
      </c>
      <c r="L144" s="25">
        <v>41923</v>
      </c>
      <c r="M144" s="109" t="str">
        <f t="shared" si="191"/>
        <v/>
      </c>
      <c r="N144" s="180">
        <f t="shared" si="192"/>
        <v>91</v>
      </c>
      <c r="O144" s="113">
        <v>41929</v>
      </c>
      <c r="P144" s="180">
        <f t="shared" si="193"/>
        <v>6</v>
      </c>
      <c r="Q144" s="51" t="s">
        <v>189</v>
      </c>
      <c r="R144" s="140" t="s">
        <v>197</v>
      </c>
      <c r="S144" s="37"/>
      <c r="T144" s="285">
        <v>41971</v>
      </c>
      <c r="U144" s="109">
        <f t="shared" si="198"/>
        <v>19.857142857142858</v>
      </c>
      <c r="V144" s="109">
        <f t="shared" si="199"/>
        <v>6.8571428571428568</v>
      </c>
      <c r="W144" s="109">
        <f t="shared" si="200"/>
        <v>6</v>
      </c>
      <c r="X144" s="51" t="str">
        <f t="shared" si="201"/>
        <v/>
      </c>
      <c r="Y144" s="213" t="s">
        <v>50</v>
      </c>
      <c r="Z144" s="227"/>
      <c r="AA144" s="86"/>
      <c r="AB144" s="300"/>
    </row>
    <row r="145" spans="1:28" s="110" customFormat="1">
      <c r="A145" s="336" t="s">
        <v>225</v>
      </c>
      <c r="B145" s="322" t="s">
        <v>378</v>
      </c>
      <c r="C145" s="87"/>
      <c r="D145" s="44">
        <v>41832</v>
      </c>
      <c r="E145" s="37"/>
      <c r="F145" s="16" t="s">
        <v>56</v>
      </c>
      <c r="G145" s="25">
        <v>41880</v>
      </c>
      <c r="H145" s="176" t="s">
        <v>18</v>
      </c>
      <c r="I145" s="16">
        <v>53201</v>
      </c>
      <c r="J145" s="25"/>
      <c r="K145" s="180" t="str">
        <f t="shared" si="190"/>
        <v/>
      </c>
      <c r="L145" s="25">
        <v>41923</v>
      </c>
      <c r="M145" s="109" t="str">
        <f t="shared" si="191"/>
        <v/>
      </c>
      <c r="N145" s="180">
        <f t="shared" si="192"/>
        <v>91</v>
      </c>
      <c r="O145" s="113">
        <v>41945</v>
      </c>
      <c r="P145" s="180">
        <f t="shared" si="193"/>
        <v>22</v>
      </c>
      <c r="Q145" s="51" t="s">
        <v>193</v>
      </c>
      <c r="R145" s="140" t="s">
        <v>195</v>
      </c>
      <c r="S145" s="37">
        <v>41988</v>
      </c>
      <c r="T145" s="284">
        <v>41991</v>
      </c>
      <c r="U145" s="109">
        <f t="shared" si="198"/>
        <v>22.714285714285715</v>
      </c>
      <c r="V145" s="109">
        <f t="shared" si="199"/>
        <v>9.7142857142857135</v>
      </c>
      <c r="W145" s="109">
        <f t="shared" si="200"/>
        <v>6.5714285714285712</v>
      </c>
      <c r="X145" s="51">
        <f t="shared" si="201"/>
        <v>0.42857142857142855</v>
      </c>
      <c r="Y145" s="213" t="s">
        <v>50</v>
      </c>
      <c r="Z145" s="227"/>
      <c r="AA145" s="86"/>
      <c r="AB145" s="300"/>
    </row>
    <row r="146" spans="1:28" s="110" customFormat="1">
      <c r="A146" s="336" t="s">
        <v>225</v>
      </c>
      <c r="B146" s="322" t="s">
        <v>379</v>
      </c>
      <c r="C146" s="87"/>
      <c r="D146" s="44">
        <v>41829</v>
      </c>
      <c r="E146" s="37"/>
      <c r="F146" s="16"/>
      <c r="G146" s="25">
        <v>41829</v>
      </c>
      <c r="H146" s="176" t="s">
        <v>7</v>
      </c>
      <c r="I146" s="16"/>
      <c r="J146" s="25"/>
      <c r="K146" s="180" t="str">
        <f t="shared" si="190"/>
        <v/>
      </c>
      <c r="L146" s="25">
        <v>41936</v>
      </c>
      <c r="M146" s="109" t="str">
        <f t="shared" si="191"/>
        <v/>
      </c>
      <c r="N146" s="180">
        <f t="shared" si="192"/>
        <v>107</v>
      </c>
      <c r="O146" s="113">
        <v>41942</v>
      </c>
      <c r="P146" s="180">
        <f t="shared" si="193"/>
        <v>6</v>
      </c>
      <c r="Q146" s="51" t="s">
        <v>194</v>
      </c>
      <c r="R146" s="140" t="s">
        <v>196</v>
      </c>
      <c r="S146" s="37">
        <v>41973</v>
      </c>
      <c r="T146" s="285">
        <v>41978</v>
      </c>
      <c r="U146" s="109" t="str">
        <f t="shared" si="198"/>
        <v>x</v>
      </c>
      <c r="V146" s="109">
        <f t="shared" si="199"/>
        <v>6</v>
      </c>
      <c r="W146" s="109">
        <f t="shared" si="200"/>
        <v>5.1428571428571432</v>
      </c>
      <c r="X146" s="51">
        <f t="shared" si="201"/>
        <v>0.7142857142857143</v>
      </c>
      <c r="Y146" s="213" t="s">
        <v>50</v>
      </c>
      <c r="Z146" s="227" t="s">
        <v>114</v>
      </c>
      <c r="AA146" s="86"/>
      <c r="AB146" s="300" t="s">
        <v>42</v>
      </c>
    </row>
    <row r="147" spans="1:28" s="110" customFormat="1">
      <c r="A147" s="336" t="s">
        <v>225</v>
      </c>
      <c r="B147" s="322" t="s">
        <v>380</v>
      </c>
      <c r="C147" s="87"/>
      <c r="D147" s="44">
        <v>41825</v>
      </c>
      <c r="E147" s="37"/>
      <c r="F147" s="16"/>
      <c r="G147" s="25">
        <v>41825</v>
      </c>
      <c r="H147" s="176" t="s">
        <v>7</v>
      </c>
      <c r="I147" s="16" t="s">
        <v>48</v>
      </c>
      <c r="J147" s="25"/>
      <c r="K147" s="180" t="str">
        <f t="shared" si="190"/>
        <v/>
      </c>
      <c r="L147" s="25">
        <v>41922</v>
      </c>
      <c r="M147" s="109" t="str">
        <f t="shared" si="191"/>
        <v/>
      </c>
      <c r="N147" s="180">
        <f t="shared" si="192"/>
        <v>97</v>
      </c>
      <c r="O147" s="113">
        <v>41947</v>
      </c>
      <c r="P147" s="180">
        <f t="shared" si="193"/>
        <v>25</v>
      </c>
      <c r="Q147" s="51" t="s">
        <v>193</v>
      </c>
      <c r="R147" s="140" t="s">
        <v>195</v>
      </c>
      <c r="S147" s="37"/>
      <c r="T147" s="284">
        <v>41994</v>
      </c>
      <c r="U147" s="109">
        <f t="shared" si="198"/>
        <v>24.142857142857142</v>
      </c>
      <c r="V147" s="109">
        <f t="shared" si="199"/>
        <v>10.285714285714286</v>
      </c>
      <c r="W147" s="109">
        <f t="shared" si="200"/>
        <v>6.7142857142857144</v>
      </c>
      <c r="X147" s="51" t="str">
        <f t="shared" si="201"/>
        <v/>
      </c>
      <c r="Y147" s="213" t="s">
        <v>50</v>
      </c>
      <c r="Z147" s="227"/>
      <c r="AA147" s="86"/>
      <c r="AB147" s="300"/>
    </row>
    <row r="148" spans="1:28" s="110" customFormat="1">
      <c r="A148" s="336" t="s">
        <v>225</v>
      </c>
      <c r="B148" s="322" t="s">
        <v>381</v>
      </c>
      <c r="C148" s="87"/>
      <c r="D148" s="44">
        <v>41822</v>
      </c>
      <c r="E148" s="37"/>
      <c r="F148" s="16"/>
      <c r="G148" s="25">
        <v>41822</v>
      </c>
      <c r="H148" s="176" t="s">
        <v>18</v>
      </c>
      <c r="I148" s="16"/>
      <c r="J148" s="25"/>
      <c r="K148" s="180" t="str">
        <f t="shared" si="190"/>
        <v/>
      </c>
      <c r="L148" s="25">
        <v>41919</v>
      </c>
      <c r="M148" s="109" t="str">
        <f t="shared" si="191"/>
        <v/>
      </c>
      <c r="N148" s="180">
        <f t="shared" si="192"/>
        <v>97</v>
      </c>
      <c r="O148" s="113"/>
      <c r="P148" s="180" t="str">
        <f t="shared" si="193"/>
        <v/>
      </c>
      <c r="Q148" s="51"/>
      <c r="R148" s="137"/>
      <c r="S148" s="37"/>
      <c r="T148" s="285">
        <v>41974</v>
      </c>
      <c r="U148" s="109">
        <f t="shared" si="198"/>
        <v>21.714285714285715</v>
      </c>
      <c r="V148" s="109">
        <f t="shared" si="199"/>
        <v>7.8571428571428568</v>
      </c>
      <c r="W148" s="109" t="str">
        <f t="shared" si="200"/>
        <v/>
      </c>
      <c r="X148" s="51" t="str">
        <f t="shared" si="201"/>
        <v/>
      </c>
      <c r="Y148" s="213" t="s">
        <v>50</v>
      </c>
      <c r="Z148" s="227"/>
      <c r="AA148" s="86"/>
      <c r="AB148" s="300"/>
    </row>
    <row r="149" spans="1:28" s="110" customFormat="1">
      <c r="A149" s="336" t="s">
        <v>241</v>
      </c>
      <c r="B149" s="322" t="s">
        <v>382</v>
      </c>
      <c r="C149" s="87"/>
      <c r="D149" s="44">
        <v>41819</v>
      </c>
      <c r="E149" s="37"/>
      <c r="F149" s="16"/>
      <c r="G149" s="25">
        <v>41919</v>
      </c>
      <c r="H149" s="176" t="s">
        <v>18</v>
      </c>
      <c r="I149" s="16"/>
      <c r="J149" s="25"/>
      <c r="K149" s="180" t="str">
        <f t="shared" si="190"/>
        <v/>
      </c>
      <c r="L149" s="25">
        <v>41921</v>
      </c>
      <c r="M149" s="109" t="str">
        <f t="shared" si="191"/>
        <v/>
      </c>
      <c r="N149" s="180">
        <f t="shared" si="192"/>
        <v>102</v>
      </c>
      <c r="O149" s="113">
        <v>41923</v>
      </c>
      <c r="P149" s="180">
        <f t="shared" si="193"/>
        <v>2</v>
      </c>
      <c r="Q149" s="51"/>
      <c r="R149" s="137"/>
      <c r="S149" s="37"/>
      <c r="T149" s="285">
        <v>41971</v>
      </c>
      <c r="U149" s="109">
        <f t="shared" si="198"/>
        <v>21.714285714285715</v>
      </c>
      <c r="V149" s="109">
        <f t="shared" si="199"/>
        <v>7.1428571428571432</v>
      </c>
      <c r="W149" s="109">
        <f t="shared" si="200"/>
        <v>6.8571428571428568</v>
      </c>
      <c r="X149" s="51" t="str">
        <f t="shared" si="201"/>
        <v/>
      </c>
      <c r="Y149" s="213" t="s">
        <v>50</v>
      </c>
      <c r="Z149" s="227"/>
      <c r="AA149" s="86"/>
      <c r="AB149" s="300"/>
    </row>
    <row r="150" spans="1:28" s="110" customFormat="1">
      <c r="A150" s="336" t="s">
        <v>241</v>
      </c>
      <c r="B150" s="322" t="s">
        <v>383</v>
      </c>
      <c r="C150" s="87"/>
      <c r="D150" s="44">
        <v>41813</v>
      </c>
      <c r="E150" s="37"/>
      <c r="F150" s="16"/>
      <c r="G150" s="25">
        <v>41880</v>
      </c>
      <c r="H150" s="176" t="s">
        <v>18</v>
      </c>
      <c r="I150" s="16" t="s">
        <v>9</v>
      </c>
      <c r="J150" s="25"/>
      <c r="K150" s="180" t="str">
        <f t="shared" si="190"/>
        <v/>
      </c>
      <c r="L150" s="25">
        <v>41920</v>
      </c>
      <c r="M150" s="109" t="str">
        <f t="shared" si="191"/>
        <v/>
      </c>
      <c r="N150" s="180">
        <f t="shared" si="192"/>
        <v>107</v>
      </c>
      <c r="O150" s="113">
        <v>41925</v>
      </c>
      <c r="P150" s="180">
        <f t="shared" si="193"/>
        <v>5</v>
      </c>
      <c r="Q150" s="51"/>
      <c r="R150" s="137"/>
      <c r="S150" s="37">
        <v>41966</v>
      </c>
      <c r="T150" s="285">
        <v>41977</v>
      </c>
      <c r="U150" s="109">
        <f t="shared" si="198"/>
        <v>23.428571428571427</v>
      </c>
      <c r="V150" s="109">
        <f t="shared" si="199"/>
        <v>8.1428571428571423</v>
      </c>
      <c r="W150" s="109">
        <f t="shared" si="200"/>
        <v>7.4285714285714288</v>
      </c>
      <c r="X150" s="51">
        <f t="shared" si="201"/>
        <v>1.5714285714285714</v>
      </c>
      <c r="Y150" s="213" t="s">
        <v>50</v>
      </c>
      <c r="Z150" s="227"/>
      <c r="AA150" s="86"/>
      <c r="AB150" s="300"/>
    </row>
    <row r="151" spans="1:28" s="110" customFormat="1">
      <c r="A151" s="336" t="s">
        <v>225</v>
      </c>
      <c r="B151" s="322" t="s">
        <v>384</v>
      </c>
      <c r="C151" s="87"/>
      <c r="D151" s="44">
        <v>41800</v>
      </c>
      <c r="E151" s="37"/>
      <c r="F151" s="16"/>
      <c r="G151" s="25"/>
      <c r="H151" s="176" t="s">
        <v>18</v>
      </c>
      <c r="I151" s="16" t="s">
        <v>139</v>
      </c>
      <c r="J151" s="25"/>
      <c r="K151" s="180" t="str">
        <f t="shared" si="190"/>
        <v/>
      </c>
      <c r="L151" s="25"/>
      <c r="M151" s="109" t="str">
        <f t="shared" si="191"/>
        <v/>
      </c>
      <c r="N151" s="180" t="str">
        <f t="shared" si="192"/>
        <v/>
      </c>
      <c r="O151" s="113">
        <v>41921</v>
      </c>
      <c r="P151" s="180" t="str">
        <f t="shared" si="193"/>
        <v/>
      </c>
      <c r="Q151" s="51"/>
      <c r="R151" s="137"/>
      <c r="S151" s="37">
        <v>41953</v>
      </c>
      <c r="T151" s="285">
        <v>41957</v>
      </c>
      <c r="U151" s="109">
        <f t="shared" si="198"/>
        <v>22.428571428571427</v>
      </c>
      <c r="V151" s="109" t="str">
        <f t="shared" si="199"/>
        <v/>
      </c>
      <c r="W151" s="109">
        <f t="shared" si="200"/>
        <v>5.1428571428571432</v>
      </c>
      <c r="X151" s="51">
        <f t="shared" si="201"/>
        <v>0.5714285714285714</v>
      </c>
      <c r="Y151" s="213" t="s">
        <v>50</v>
      </c>
      <c r="Z151" s="227"/>
      <c r="AA151" s="86"/>
      <c r="AB151" s="300"/>
    </row>
    <row r="152" spans="1:28" s="110" customFormat="1">
      <c r="A152" s="336" t="s">
        <v>241</v>
      </c>
      <c r="B152" s="322" t="s">
        <v>385</v>
      </c>
      <c r="C152" s="87"/>
      <c r="D152" s="44">
        <v>41798</v>
      </c>
      <c r="E152" s="37"/>
      <c r="F152" s="16"/>
      <c r="G152" s="25"/>
      <c r="H152" s="176" t="s">
        <v>18</v>
      </c>
      <c r="I152" s="16"/>
      <c r="J152" s="25"/>
      <c r="K152" s="180" t="str">
        <f t="shared" si="190"/>
        <v/>
      </c>
      <c r="L152" s="25">
        <v>41919</v>
      </c>
      <c r="M152" s="109" t="str">
        <f t="shared" si="191"/>
        <v/>
      </c>
      <c r="N152" s="180">
        <f t="shared" si="192"/>
        <v>121</v>
      </c>
      <c r="O152" s="113">
        <v>41923</v>
      </c>
      <c r="P152" s="180">
        <f t="shared" si="193"/>
        <v>4</v>
      </c>
      <c r="Q152" s="51"/>
      <c r="R152" s="137"/>
      <c r="S152" s="37"/>
      <c r="T152" s="285">
        <v>41975</v>
      </c>
      <c r="U152" s="109">
        <f t="shared" si="198"/>
        <v>25.285714285714285</v>
      </c>
      <c r="V152" s="109">
        <f t="shared" si="199"/>
        <v>8</v>
      </c>
      <c r="W152" s="109">
        <f t="shared" si="200"/>
        <v>7.4285714285714288</v>
      </c>
      <c r="X152" s="51" t="str">
        <f t="shared" si="201"/>
        <v/>
      </c>
      <c r="Y152" s="213" t="s">
        <v>50</v>
      </c>
      <c r="Z152" s="227"/>
      <c r="AA152" s="86"/>
      <c r="AB152" s="300"/>
    </row>
    <row r="153" spans="1:28" s="110" customFormat="1">
      <c r="A153" s="351" t="s">
        <v>241</v>
      </c>
      <c r="B153" s="327" t="s">
        <v>386</v>
      </c>
      <c r="C153" s="79"/>
      <c r="D153" s="116">
        <v>41797</v>
      </c>
      <c r="E153" s="117"/>
      <c r="F153" s="118"/>
      <c r="G153" s="115"/>
      <c r="H153" s="176" t="s">
        <v>18</v>
      </c>
      <c r="I153" s="118" t="s">
        <v>11</v>
      </c>
      <c r="J153" s="115"/>
      <c r="K153" s="180" t="str">
        <f t="shared" si="190"/>
        <v/>
      </c>
      <c r="L153" s="115">
        <v>41918</v>
      </c>
      <c r="M153" s="109" t="str">
        <f t="shared" si="191"/>
        <v/>
      </c>
      <c r="N153" s="180">
        <f t="shared" si="192"/>
        <v>121</v>
      </c>
      <c r="O153" s="197">
        <v>41921</v>
      </c>
      <c r="P153" s="180">
        <f t="shared" si="193"/>
        <v>3</v>
      </c>
      <c r="Q153" s="51"/>
      <c r="R153" s="137"/>
      <c r="S153" s="37"/>
      <c r="T153" s="285">
        <v>41970</v>
      </c>
      <c r="U153" s="109">
        <f t="shared" si="198"/>
        <v>24.714285714285715</v>
      </c>
      <c r="V153" s="109">
        <f t="shared" si="199"/>
        <v>7.4285714285714288</v>
      </c>
      <c r="W153" s="109">
        <f t="shared" si="200"/>
        <v>7</v>
      </c>
      <c r="X153" s="51" t="str">
        <f t="shared" si="201"/>
        <v/>
      </c>
      <c r="Y153" s="209" t="s">
        <v>49</v>
      </c>
      <c r="Z153" s="223"/>
      <c r="AA153" s="17"/>
      <c r="AB153" s="300"/>
    </row>
    <row r="154" spans="1:28" s="110" customFormat="1">
      <c r="A154" s="336" t="s">
        <v>241</v>
      </c>
      <c r="B154" s="322" t="s">
        <v>387</v>
      </c>
      <c r="C154" s="87"/>
      <c r="D154" s="44">
        <v>41764</v>
      </c>
      <c r="E154" s="37"/>
      <c r="F154" s="16"/>
      <c r="G154" s="25"/>
      <c r="H154" s="176" t="s">
        <v>70</v>
      </c>
      <c r="I154" s="16"/>
      <c r="J154" s="25"/>
      <c r="K154" s="180" t="str">
        <f t="shared" si="190"/>
        <v/>
      </c>
      <c r="L154" s="25"/>
      <c r="M154" s="109" t="str">
        <f t="shared" si="191"/>
        <v/>
      </c>
      <c r="N154" s="180" t="str">
        <f t="shared" si="192"/>
        <v/>
      </c>
      <c r="O154" s="113"/>
      <c r="P154" s="180" t="str">
        <f t="shared" si="193"/>
        <v/>
      </c>
      <c r="Q154" s="51"/>
      <c r="R154" s="137"/>
      <c r="S154" s="37"/>
      <c r="T154" s="269"/>
      <c r="U154" s="109" t="str">
        <f t="shared" si="198"/>
        <v/>
      </c>
      <c r="V154" s="109" t="str">
        <f t="shared" si="199"/>
        <v/>
      </c>
      <c r="W154" s="109" t="str">
        <f t="shared" si="200"/>
        <v/>
      </c>
      <c r="X154" s="51" t="str">
        <f t="shared" si="201"/>
        <v/>
      </c>
      <c r="Y154" s="213" t="s">
        <v>50</v>
      </c>
      <c r="Z154" s="227"/>
      <c r="AA154" s="86"/>
      <c r="AB154" s="300" t="s">
        <v>44</v>
      </c>
    </row>
    <row r="155" spans="1:28" s="110" customFormat="1">
      <c r="A155" s="351" t="s">
        <v>225</v>
      </c>
      <c r="B155" s="327" t="s">
        <v>388</v>
      </c>
      <c r="C155" s="87"/>
      <c r="D155" s="116">
        <v>41791</v>
      </c>
      <c r="E155" s="117"/>
      <c r="F155" s="118"/>
      <c r="G155" s="115"/>
      <c r="H155" s="176" t="s">
        <v>18</v>
      </c>
      <c r="I155" s="118" t="s">
        <v>140</v>
      </c>
      <c r="J155" s="115"/>
      <c r="K155" s="180" t="str">
        <f t="shared" si="190"/>
        <v/>
      </c>
      <c r="L155" s="115"/>
      <c r="M155" s="109" t="str">
        <f t="shared" si="191"/>
        <v/>
      </c>
      <c r="N155" s="180" t="str">
        <f t="shared" si="192"/>
        <v/>
      </c>
      <c r="O155" s="197">
        <v>41921</v>
      </c>
      <c r="P155" s="180" t="str">
        <f t="shared" si="193"/>
        <v/>
      </c>
      <c r="Q155" s="51"/>
      <c r="R155" s="137"/>
      <c r="S155" s="37"/>
      <c r="T155" s="285">
        <v>41956</v>
      </c>
      <c r="U155" s="109">
        <f t="shared" si="198"/>
        <v>23.571428571428573</v>
      </c>
      <c r="V155" s="109" t="str">
        <f t="shared" si="199"/>
        <v/>
      </c>
      <c r="W155" s="109">
        <f t="shared" si="200"/>
        <v>5</v>
      </c>
      <c r="X155" s="51" t="str">
        <f t="shared" si="201"/>
        <v/>
      </c>
      <c r="Y155" s="213" t="s">
        <v>50</v>
      </c>
      <c r="Z155" s="227"/>
      <c r="AA155" s="86"/>
      <c r="AB155" s="300"/>
    </row>
    <row r="156" spans="1:28" s="110" customFormat="1">
      <c r="A156" s="351" t="s">
        <v>241</v>
      </c>
      <c r="B156" s="327" t="s">
        <v>389</v>
      </c>
      <c r="C156" s="87"/>
      <c r="D156" s="116">
        <v>41789</v>
      </c>
      <c r="E156" s="117"/>
      <c r="F156" s="118"/>
      <c r="G156" s="115">
        <v>41880</v>
      </c>
      <c r="H156" s="176" t="s">
        <v>27</v>
      </c>
      <c r="I156" s="118" t="s">
        <v>10</v>
      </c>
      <c r="J156" s="115"/>
      <c r="K156" s="180" t="str">
        <f t="shared" si="190"/>
        <v/>
      </c>
      <c r="L156" s="115">
        <v>41911</v>
      </c>
      <c r="M156" s="109" t="str">
        <f t="shared" si="191"/>
        <v/>
      </c>
      <c r="N156" s="180">
        <f t="shared" si="192"/>
        <v>122</v>
      </c>
      <c r="O156" s="197">
        <v>41914</v>
      </c>
      <c r="P156" s="180">
        <f t="shared" si="193"/>
        <v>3</v>
      </c>
      <c r="Q156" s="51"/>
      <c r="R156" s="137"/>
      <c r="S156" s="37">
        <v>41960</v>
      </c>
      <c r="T156" s="285">
        <v>41970</v>
      </c>
      <c r="U156" s="109">
        <f t="shared" si="198"/>
        <v>25.857142857142858</v>
      </c>
      <c r="V156" s="109">
        <f t="shared" si="199"/>
        <v>8.4285714285714288</v>
      </c>
      <c r="W156" s="109">
        <f t="shared" si="200"/>
        <v>8</v>
      </c>
      <c r="X156" s="51">
        <f t="shared" si="201"/>
        <v>1.4285714285714286</v>
      </c>
      <c r="Y156" s="213" t="s">
        <v>50</v>
      </c>
      <c r="Z156" s="227"/>
      <c r="AA156" s="86"/>
      <c r="AB156" s="300"/>
    </row>
    <row r="157" spans="1:28" s="110" customFormat="1">
      <c r="A157" s="336" t="s">
        <v>225</v>
      </c>
      <c r="B157" s="322" t="s">
        <v>390</v>
      </c>
      <c r="C157" s="87"/>
      <c r="D157" s="44">
        <v>41778</v>
      </c>
      <c r="E157" s="37"/>
      <c r="F157" s="16"/>
      <c r="G157" s="25"/>
      <c r="H157" s="176"/>
      <c r="I157" s="16" t="s">
        <v>21</v>
      </c>
      <c r="J157" s="25"/>
      <c r="K157" s="180" t="str">
        <f t="shared" si="190"/>
        <v/>
      </c>
      <c r="L157" s="25">
        <v>41877</v>
      </c>
      <c r="M157" s="109" t="str">
        <f t="shared" si="191"/>
        <v/>
      </c>
      <c r="N157" s="180">
        <f t="shared" si="192"/>
        <v>99</v>
      </c>
      <c r="O157" s="113">
        <v>41897</v>
      </c>
      <c r="P157" s="180">
        <f t="shared" si="193"/>
        <v>20</v>
      </c>
      <c r="Q157" s="51" t="s">
        <v>200</v>
      </c>
      <c r="R157" s="140" t="s">
        <v>198</v>
      </c>
      <c r="S157" s="37">
        <v>41932</v>
      </c>
      <c r="T157" s="285">
        <v>41935</v>
      </c>
      <c r="U157" s="109">
        <f t="shared" si="198"/>
        <v>22.428571428571427</v>
      </c>
      <c r="V157" s="109">
        <f t="shared" si="199"/>
        <v>8.2857142857142865</v>
      </c>
      <c r="W157" s="109">
        <f t="shared" si="200"/>
        <v>5.4285714285714288</v>
      </c>
      <c r="X157" s="51">
        <f t="shared" si="201"/>
        <v>0.42857142857142855</v>
      </c>
      <c r="Y157" s="213" t="s">
        <v>50</v>
      </c>
      <c r="Z157" s="227"/>
      <c r="AA157" s="86"/>
      <c r="AB157" s="300"/>
    </row>
    <row r="158" spans="1:28" s="110" customFormat="1">
      <c r="A158" s="352" t="s">
        <v>225</v>
      </c>
      <c r="B158" s="328" t="s">
        <v>391</v>
      </c>
      <c r="C158" s="87"/>
      <c r="D158" s="119">
        <v>41775</v>
      </c>
      <c r="E158" s="120"/>
      <c r="F158" s="109"/>
      <c r="G158" s="121"/>
      <c r="H158" s="247"/>
      <c r="I158" s="109" t="s">
        <v>16</v>
      </c>
      <c r="J158" s="121"/>
      <c r="K158" s="180" t="str">
        <f t="shared" si="190"/>
        <v/>
      </c>
      <c r="L158" s="121">
        <v>41834</v>
      </c>
      <c r="M158" s="109" t="str">
        <f t="shared" si="191"/>
        <v/>
      </c>
      <c r="N158" s="180">
        <f t="shared" si="192"/>
        <v>59</v>
      </c>
      <c r="O158" s="198">
        <v>41838</v>
      </c>
      <c r="P158" s="180">
        <f t="shared" si="193"/>
        <v>4</v>
      </c>
      <c r="Q158" s="51"/>
      <c r="R158" s="137"/>
      <c r="S158" s="120"/>
      <c r="T158" s="286">
        <v>41879</v>
      </c>
      <c r="U158" s="109">
        <f t="shared" si="198"/>
        <v>14.857142857142858</v>
      </c>
      <c r="V158" s="109">
        <f t="shared" si="199"/>
        <v>6.4285714285714288</v>
      </c>
      <c r="W158" s="109">
        <f t="shared" si="200"/>
        <v>5.8571428571428568</v>
      </c>
      <c r="X158" s="51" t="str">
        <f t="shared" si="201"/>
        <v/>
      </c>
      <c r="Y158" s="213" t="s">
        <v>50</v>
      </c>
      <c r="Z158" s="227"/>
      <c r="AA158" s="86"/>
      <c r="AB158" s="300"/>
    </row>
    <row r="159" spans="1:28" s="110" customFormat="1">
      <c r="A159" s="336" t="s">
        <v>225</v>
      </c>
      <c r="B159" s="322" t="s">
        <v>392</v>
      </c>
      <c r="C159" s="87"/>
      <c r="D159" s="44">
        <v>41771</v>
      </c>
      <c r="E159" s="37"/>
      <c r="F159" s="16"/>
      <c r="G159" s="25"/>
      <c r="H159" s="176"/>
      <c r="I159" s="16" t="s">
        <v>24</v>
      </c>
      <c r="J159" s="25"/>
      <c r="K159" s="180" t="str">
        <f t="shared" si="190"/>
        <v/>
      </c>
      <c r="L159" s="25"/>
      <c r="M159" s="109" t="str">
        <f t="shared" si="191"/>
        <v/>
      </c>
      <c r="N159" s="180" t="str">
        <f t="shared" si="192"/>
        <v/>
      </c>
      <c r="O159" s="113"/>
      <c r="P159" s="180" t="str">
        <f t="shared" si="193"/>
        <v/>
      </c>
      <c r="Q159" s="51"/>
      <c r="R159" s="137"/>
      <c r="S159" s="37">
        <v>41913</v>
      </c>
      <c r="T159" s="285">
        <v>41929</v>
      </c>
      <c r="U159" s="109">
        <f t="shared" si="198"/>
        <v>22.571428571428573</v>
      </c>
      <c r="V159" s="109" t="str">
        <f t="shared" si="199"/>
        <v/>
      </c>
      <c r="W159" s="109" t="str">
        <f t="shared" si="200"/>
        <v/>
      </c>
      <c r="X159" s="51">
        <f t="shared" si="201"/>
        <v>2.2857142857142856</v>
      </c>
      <c r="Y159" s="213" t="s">
        <v>50</v>
      </c>
      <c r="Z159" s="227"/>
      <c r="AA159" s="86"/>
      <c r="AB159" s="300"/>
    </row>
    <row r="160" spans="1:28" s="110" customFormat="1">
      <c r="A160" s="336" t="s">
        <v>225</v>
      </c>
      <c r="B160" s="322" t="s">
        <v>393</v>
      </c>
      <c r="C160" s="87"/>
      <c r="D160" s="44">
        <v>41770</v>
      </c>
      <c r="E160" s="37"/>
      <c r="F160" s="16"/>
      <c r="G160" s="25"/>
      <c r="H160" s="248"/>
      <c r="I160" s="16"/>
      <c r="J160" s="25"/>
      <c r="K160" s="180" t="str">
        <f t="shared" si="190"/>
        <v/>
      </c>
      <c r="L160" s="25"/>
      <c r="M160" s="109" t="str">
        <f t="shared" si="191"/>
        <v/>
      </c>
      <c r="N160" s="180" t="str">
        <f t="shared" si="192"/>
        <v/>
      </c>
      <c r="O160" s="113"/>
      <c r="P160" s="180" t="str">
        <f t="shared" si="193"/>
        <v/>
      </c>
      <c r="Q160" s="51"/>
      <c r="R160" s="137"/>
      <c r="S160" s="37"/>
      <c r="T160" s="269">
        <v>41908</v>
      </c>
      <c r="U160" s="109">
        <f t="shared" si="198"/>
        <v>19.714285714285715</v>
      </c>
      <c r="V160" s="109" t="str">
        <f t="shared" si="199"/>
        <v/>
      </c>
      <c r="W160" s="109" t="str">
        <f t="shared" si="200"/>
        <v/>
      </c>
      <c r="X160" s="51" t="str">
        <f t="shared" si="201"/>
        <v/>
      </c>
      <c r="Y160" s="213" t="s">
        <v>50</v>
      </c>
      <c r="Z160" s="227"/>
      <c r="AA160" s="86"/>
      <c r="AB160" s="300"/>
    </row>
    <row r="161" spans="1:28" s="86" customFormat="1">
      <c r="A161" s="336"/>
      <c r="B161" s="322" t="s">
        <v>17</v>
      </c>
      <c r="C161" s="87"/>
      <c r="D161" s="44">
        <v>41759</v>
      </c>
      <c r="E161" s="37"/>
      <c r="F161" s="16"/>
      <c r="G161" s="25">
        <v>41883</v>
      </c>
      <c r="H161" s="176" t="s">
        <v>39</v>
      </c>
      <c r="I161" s="16" t="s">
        <v>141</v>
      </c>
      <c r="J161" s="25"/>
      <c r="K161" s="180" t="str">
        <f t="shared" si="190"/>
        <v/>
      </c>
      <c r="L161" s="25">
        <v>41929</v>
      </c>
      <c r="M161" s="109" t="str">
        <f t="shared" si="191"/>
        <v/>
      </c>
      <c r="N161" s="180">
        <f t="shared" si="192"/>
        <v>170</v>
      </c>
      <c r="O161" s="113">
        <v>41933</v>
      </c>
      <c r="P161" s="180">
        <f t="shared" si="193"/>
        <v>4</v>
      </c>
      <c r="Q161" s="51"/>
      <c r="R161" s="137"/>
      <c r="S161" s="37"/>
      <c r="T161" s="269">
        <v>41982</v>
      </c>
      <c r="U161" s="109" t="str">
        <f t="shared" si="198"/>
        <v>x</v>
      </c>
      <c r="V161" s="109">
        <f t="shared" si="199"/>
        <v>7.5714285714285712</v>
      </c>
      <c r="W161" s="109">
        <f t="shared" si="200"/>
        <v>7</v>
      </c>
      <c r="X161" s="51" t="str">
        <f t="shared" si="201"/>
        <v/>
      </c>
      <c r="Y161" s="213" t="s">
        <v>50</v>
      </c>
      <c r="Z161" s="227" t="s">
        <v>114</v>
      </c>
      <c r="AB161" s="300" t="s">
        <v>40</v>
      </c>
    </row>
    <row r="162" spans="1:28" s="110" customFormat="1">
      <c r="A162" s="353" t="s">
        <v>241</v>
      </c>
      <c r="B162" s="329" t="s">
        <v>64</v>
      </c>
      <c r="C162" s="87"/>
      <c r="D162" s="122">
        <v>41753</v>
      </c>
      <c r="E162" s="123"/>
      <c r="F162" s="124"/>
      <c r="G162" s="125"/>
      <c r="H162" s="249"/>
      <c r="I162" s="124"/>
      <c r="J162" s="125"/>
      <c r="K162" s="180" t="str">
        <f t="shared" si="190"/>
        <v/>
      </c>
      <c r="L162" s="125"/>
      <c r="M162" s="109" t="str">
        <f t="shared" si="191"/>
        <v/>
      </c>
      <c r="N162" s="180" t="str">
        <f t="shared" si="192"/>
        <v/>
      </c>
      <c r="O162" s="199"/>
      <c r="P162" s="180" t="str">
        <f t="shared" si="193"/>
        <v/>
      </c>
      <c r="Q162" s="51"/>
      <c r="R162" s="137"/>
      <c r="S162" s="123"/>
      <c r="T162" s="287">
        <v>41842</v>
      </c>
      <c r="U162" s="109">
        <f t="shared" si="198"/>
        <v>12.714285714285714</v>
      </c>
      <c r="V162" s="109" t="str">
        <f t="shared" si="199"/>
        <v/>
      </c>
      <c r="W162" s="109" t="str">
        <f t="shared" si="200"/>
        <v/>
      </c>
      <c r="X162" s="51" t="str">
        <f t="shared" si="201"/>
        <v/>
      </c>
      <c r="Y162" s="213" t="s">
        <v>50</v>
      </c>
      <c r="Z162" s="227"/>
      <c r="AA162" s="86"/>
      <c r="AB162" s="300"/>
    </row>
    <row r="163" spans="1:28" s="86" customFormat="1">
      <c r="A163" s="353" t="s">
        <v>242</v>
      </c>
      <c r="B163" s="329" t="s">
        <v>267</v>
      </c>
      <c r="C163" s="87"/>
      <c r="D163" s="122">
        <v>41752</v>
      </c>
      <c r="E163" s="123"/>
      <c r="F163" s="124"/>
      <c r="G163" s="125"/>
      <c r="H163" s="249"/>
      <c r="I163" s="124"/>
      <c r="J163" s="125"/>
      <c r="K163" s="180" t="str">
        <f t="shared" si="190"/>
        <v/>
      </c>
      <c r="L163" s="125">
        <v>41797</v>
      </c>
      <c r="M163" s="109" t="str">
        <f t="shared" si="191"/>
        <v/>
      </c>
      <c r="N163" s="180">
        <f t="shared" si="192"/>
        <v>45</v>
      </c>
      <c r="O163" s="199">
        <v>41799</v>
      </c>
      <c r="P163" s="180">
        <f t="shared" si="193"/>
        <v>2</v>
      </c>
      <c r="Q163" s="51"/>
      <c r="R163" s="137"/>
      <c r="S163" s="123"/>
      <c r="T163" s="287">
        <v>41837</v>
      </c>
      <c r="U163" s="109">
        <f t="shared" ref="U163:U189" si="202">IF(Z163&lt;&gt;"X",IF(($T163*D163&gt;0),($T163-D163)/7,""),"x")</f>
        <v>12.142857142857142</v>
      </c>
      <c r="V163" s="109">
        <f t="shared" ref="V163:V188" si="203">IF($T163*L163&gt;0,($T163-L163)/7,"" )</f>
        <v>5.7142857142857144</v>
      </c>
      <c r="W163" s="109">
        <f t="shared" ref="W163:W189" si="204">IF($T163*O163&gt;0,($T163-O163)/7,"" )</f>
        <v>5.4285714285714288</v>
      </c>
      <c r="X163" s="51" t="str">
        <f t="shared" si="201"/>
        <v/>
      </c>
      <c r="Y163" s="213" t="s">
        <v>50</v>
      </c>
      <c r="Z163" s="227"/>
      <c r="AB163" s="306"/>
    </row>
    <row r="164" spans="1:28" s="86" customFormat="1">
      <c r="A164" s="353" t="s">
        <v>225</v>
      </c>
      <c r="B164" s="329" t="s">
        <v>266</v>
      </c>
      <c r="C164" s="87"/>
      <c r="D164" s="122">
        <v>41733</v>
      </c>
      <c r="E164" s="123"/>
      <c r="F164" s="124"/>
      <c r="G164" s="125"/>
      <c r="H164" s="249"/>
      <c r="I164" s="124"/>
      <c r="J164" s="125"/>
      <c r="K164" s="180" t="str">
        <f t="shared" si="190"/>
        <v/>
      </c>
      <c r="L164" s="125"/>
      <c r="M164" s="109" t="str">
        <f t="shared" si="191"/>
        <v/>
      </c>
      <c r="N164" s="180" t="str">
        <f t="shared" si="192"/>
        <v/>
      </c>
      <c r="O164" s="199"/>
      <c r="P164" s="180" t="str">
        <f t="shared" si="193"/>
        <v/>
      </c>
      <c r="Q164" s="51"/>
      <c r="R164" s="137"/>
      <c r="S164" s="123"/>
      <c r="T164" s="287">
        <v>41846</v>
      </c>
      <c r="U164" s="109">
        <f t="shared" si="202"/>
        <v>16.142857142857142</v>
      </c>
      <c r="V164" s="109" t="str">
        <f t="shared" si="203"/>
        <v/>
      </c>
      <c r="W164" s="109" t="str">
        <f t="shared" si="204"/>
        <v/>
      </c>
      <c r="X164" s="51" t="str">
        <f t="shared" si="201"/>
        <v/>
      </c>
      <c r="Y164" s="213" t="s">
        <v>50</v>
      </c>
      <c r="Z164" s="227"/>
      <c r="AB164" s="306"/>
    </row>
    <row r="165" spans="1:28" s="86" customFormat="1">
      <c r="A165" s="353" t="s">
        <v>241</v>
      </c>
      <c r="B165" s="329" t="s">
        <v>265</v>
      </c>
      <c r="C165" s="87"/>
      <c r="D165" s="122">
        <v>41731</v>
      </c>
      <c r="E165" s="123"/>
      <c r="F165" s="124"/>
      <c r="G165" s="125"/>
      <c r="H165" s="249"/>
      <c r="I165" s="124"/>
      <c r="J165" s="125"/>
      <c r="K165" s="180" t="str">
        <f t="shared" si="190"/>
        <v/>
      </c>
      <c r="L165" s="125">
        <v>41765</v>
      </c>
      <c r="M165" s="109" t="str">
        <f t="shared" si="191"/>
        <v/>
      </c>
      <c r="N165" s="180">
        <f t="shared" si="192"/>
        <v>34</v>
      </c>
      <c r="O165" s="199">
        <v>41767</v>
      </c>
      <c r="P165" s="180">
        <f t="shared" si="193"/>
        <v>2</v>
      </c>
      <c r="Q165" s="51"/>
      <c r="R165" s="137"/>
      <c r="S165" s="123"/>
      <c r="T165" s="287">
        <v>41819</v>
      </c>
      <c r="U165" s="109">
        <f t="shared" si="202"/>
        <v>12.571428571428571</v>
      </c>
      <c r="V165" s="109">
        <f t="shared" si="203"/>
        <v>7.7142857142857144</v>
      </c>
      <c r="W165" s="109">
        <f t="shared" si="204"/>
        <v>7.4285714285714288</v>
      </c>
      <c r="X165" s="51" t="str">
        <f t="shared" si="201"/>
        <v/>
      </c>
      <c r="Y165" s="213" t="s">
        <v>50</v>
      </c>
      <c r="Z165" s="227"/>
      <c r="AB165" s="306"/>
    </row>
    <row r="166" spans="1:28" s="86" customFormat="1">
      <c r="A166" s="352" t="s">
        <v>241</v>
      </c>
      <c r="B166" s="328" t="s">
        <v>264</v>
      </c>
      <c r="C166" s="87"/>
      <c r="D166" s="119">
        <v>41729</v>
      </c>
      <c r="E166" s="120"/>
      <c r="F166" s="109"/>
      <c r="G166" s="121"/>
      <c r="H166" s="247"/>
      <c r="I166" s="109"/>
      <c r="J166" s="121"/>
      <c r="K166" s="180" t="str">
        <f t="shared" si="190"/>
        <v/>
      </c>
      <c r="L166" s="121"/>
      <c r="M166" s="109" t="str">
        <f t="shared" si="191"/>
        <v/>
      </c>
      <c r="N166" s="180" t="str">
        <f t="shared" si="192"/>
        <v/>
      </c>
      <c r="O166" s="198"/>
      <c r="P166" s="180" t="str">
        <f t="shared" si="193"/>
        <v/>
      </c>
      <c r="Q166" s="51"/>
      <c r="R166" s="137"/>
      <c r="S166" s="120"/>
      <c r="T166" s="286">
        <v>41815</v>
      </c>
      <c r="U166" s="109">
        <f t="shared" si="202"/>
        <v>12.285714285714286</v>
      </c>
      <c r="V166" s="109" t="str">
        <f t="shared" si="203"/>
        <v/>
      </c>
      <c r="W166" s="109" t="str">
        <f t="shared" si="204"/>
        <v/>
      </c>
      <c r="X166" s="51" t="str">
        <f t="shared" si="201"/>
        <v/>
      </c>
      <c r="Y166" s="213" t="s">
        <v>50</v>
      </c>
      <c r="Z166" s="227"/>
      <c r="AB166" s="306"/>
    </row>
    <row r="167" spans="1:28" s="86" customFormat="1">
      <c r="A167" s="353" t="s">
        <v>225</v>
      </c>
      <c r="B167" s="329" t="s">
        <v>263</v>
      </c>
      <c r="C167" s="87"/>
      <c r="D167" s="122">
        <v>41724</v>
      </c>
      <c r="E167" s="123"/>
      <c r="F167" s="124"/>
      <c r="G167" s="125"/>
      <c r="H167" s="249"/>
      <c r="I167" s="124"/>
      <c r="J167" s="125"/>
      <c r="K167" s="180" t="str">
        <f t="shared" si="190"/>
        <v/>
      </c>
      <c r="L167" s="125"/>
      <c r="M167" s="109" t="str">
        <f t="shared" si="191"/>
        <v/>
      </c>
      <c r="N167" s="180" t="str">
        <f t="shared" si="192"/>
        <v/>
      </c>
      <c r="O167" s="199"/>
      <c r="P167" s="180" t="str">
        <f t="shared" si="193"/>
        <v/>
      </c>
      <c r="Q167" s="51"/>
      <c r="R167" s="137"/>
      <c r="S167" s="123"/>
      <c r="T167" s="287">
        <v>41818</v>
      </c>
      <c r="U167" s="109">
        <f t="shared" si="202"/>
        <v>13.428571428571429</v>
      </c>
      <c r="V167" s="109" t="str">
        <f t="shared" si="203"/>
        <v/>
      </c>
      <c r="W167" s="109" t="str">
        <f t="shared" si="204"/>
        <v/>
      </c>
      <c r="X167" s="51" t="str">
        <f t="shared" si="201"/>
        <v/>
      </c>
      <c r="Y167" s="213" t="s">
        <v>50</v>
      </c>
      <c r="Z167" s="227"/>
      <c r="AB167" s="306"/>
    </row>
    <row r="168" spans="1:28" s="86" customFormat="1">
      <c r="A168" s="352" t="s">
        <v>225</v>
      </c>
      <c r="B168" s="328" t="s">
        <v>262</v>
      </c>
      <c r="C168" s="87"/>
      <c r="D168" s="119">
        <v>41708</v>
      </c>
      <c r="E168" s="120"/>
      <c r="F168" s="109"/>
      <c r="G168" s="121"/>
      <c r="H168" s="247"/>
      <c r="I168" s="109"/>
      <c r="J168" s="121"/>
      <c r="K168" s="180" t="str">
        <f t="shared" si="190"/>
        <v/>
      </c>
      <c r="L168" s="121"/>
      <c r="M168" s="109" t="str">
        <f t="shared" si="191"/>
        <v/>
      </c>
      <c r="N168" s="180" t="str">
        <f t="shared" si="192"/>
        <v/>
      </c>
      <c r="O168" s="198"/>
      <c r="P168" s="180" t="str">
        <f t="shared" si="193"/>
        <v/>
      </c>
      <c r="Q168" s="51"/>
      <c r="R168" s="137"/>
      <c r="S168" s="120"/>
      <c r="T168" s="286">
        <v>41831</v>
      </c>
      <c r="U168" s="109">
        <f t="shared" si="202"/>
        <v>17.571428571428573</v>
      </c>
      <c r="V168" s="109" t="str">
        <f t="shared" si="203"/>
        <v/>
      </c>
      <c r="W168" s="109" t="str">
        <f t="shared" si="204"/>
        <v/>
      </c>
      <c r="X168" s="51" t="str">
        <f t="shared" si="201"/>
        <v/>
      </c>
      <c r="Y168" s="213" t="s">
        <v>50</v>
      </c>
      <c r="Z168" s="227"/>
      <c r="AB168" s="306"/>
    </row>
    <row r="169" spans="1:28" s="86" customFormat="1">
      <c r="A169" s="352" t="s">
        <v>225</v>
      </c>
      <c r="B169" s="328" t="s">
        <v>261</v>
      </c>
      <c r="C169" s="87"/>
      <c r="D169" s="119">
        <v>41705</v>
      </c>
      <c r="E169" s="120"/>
      <c r="F169" s="109"/>
      <c r="G169" s="121"/>
      <c r="H169" s="247"/>
      <c r="I169" s="109" t="s">
        <v>35</v>
      </c>
      <c r="J169" s="121"/>
      <c r="K169" s="180" t="str">
        <f t="shared" si="190"/>
        <v/>
      </c>
      <c r="L169" s="121">
        <v>41747</v>
      </c>
      <c r="M169" s="109" t="str">
        <f t="shared" si="191"/>
        <v/>
      </c>
      <c r="N169" s="180">
        <f t="shared" si="192"/>
        <v>42</v>
      </c>
      <c r="O169" s="198">
        <v>41750</v>
      </c>
      <c r="P169" s="180">
        <f t="shared" si="193"/>
        <v>3</v>
      </c>
      <c r="Q169" s="51"/>
      <c r="R169" s="137"/>
      <c r="S169" s="120">
        <v>41791</v>
      </c>
      <c r="T169" s="286">
        <v>41795</v>
      </c>
      <c r="U169" s="109">
        <f t="shared" si="202"/>
        <v>12.857142857142858</v>
      </c>
      <c r="V169" s="109">
        <f t="shared" si="203"/>
        <v>6.8571428571428568</v>
      </c>
      <c r="W169" s="109">
        <f t="shared" si="204"/>
        <v>6.4285714285714288</v>
      </c>
      <c r="X169" s="51">
        <f t="shared" ref="X169:X191" si="205">IF($T169*S169&gt;0,($T169-S169)/7, "")</f>
        <v>0.5714285714285714</v>
      </c>
      <c r="Y169" s="213" t="s">
        <v>50</v>
      </c>
      <c r="Z169" s="227"/>
      <c r="AB169" s="306"/>
    </row>
    <row r="170" spans="1:28" s="86" customFormat="1">
      <c r="A170" s="352" t="s">
        <v>241</v>
      </c>
      <c r="B170" s="328" t="s">
        <v>260</v>
      </c>
      <c r="C170" s="87"/>
      <c r="D170" s="119">
        <v>41690</v>
      </c>
      <c r="E170" s="120"/>
      <c r="F170" s="109"/>
      <c r="G170" s="121"/>
      <c r="H170" s="247"/>
      <c r="I170" s="109"/>
      <c r="J170" s="121"/>
      <c r="K170" s="180" t="str">
        <f t="shared" si="190"/>
        <v/>
      </c>
      <c r="L170" s="121"/>
      <c r="M170" s="109" t="str">
        <f t="shared" si="191"/>
        <v/>
      </c>
      <c r="N170" s="180" t="str">
        <f t="shared" si="192"/>
        <v/>
      </c>
      <c r="O170" s="198"/>
      <c r="P170" s="180" t="str">
        <f t="shared" si="193"/>
        <v/>
      </c>
      <c r="Q170" s="51"/>
      <c r="R170" s="137"/>
      <c r="S170" s="120"/>
      <c r="T170" s="286">
        <v>41810</v>
      </c>
      <c r="U170" s="109">
        <f t="shared" si="202"/>
        <v>17.142857142857142</v>
      </c>
      <c r="V170" s="109" t="str">
        <f t="shared" si="203"/>
        <v/>
      </c>
      <c r="W170" s="109" t="str">
        <f t="shared" si="204"/>
        <v/>
      </c>
      <c r="X170" s="51" t="str">
        <f t="shared" si="205"/>
        <v/>
      </c>
      <c r="Y170" s="213" t="s">
        <v>50</v>
      </c>
      <c r="Z170" s="227"/>
      <c r="AB170" s="306"/>
    </row>
    <row r="171" spans="1:28" s="86" customFormat="1">
      <c r="A171" s="352" t="s">
        <v>225</v>
      </c>
      <c r="B171" s="328" t="s">
        <v>259</v>
      </c>
      <c r="C171" s="87"/>
      <c r="D171" s="119">
        <v>41670</v>
      </c>
      <c r="E171" s="120"/>
      <c r="F171" s="109"/>
      <c r="G171" s="121"/>
      <c r="H171" s="247"/>
      <c r="I171" s="109"/>
      <c r="J171" s="121"/>
      <c r="K171" s="180" t="str">
        <f t="shared" si="190"/>
        <v/>
      </c>
      <c r="L171" s="121"/>
      <c r="M171" s="109" t="str">
        <f t="shared" si="191"/>
        <v/>
      </c>
      <c r="N171" s="180" t="str">
        <f t="shared" si="192"/>
        <v/>
      </c>
      <c r="O171" s="198"/>
      <c r="P171" s="180" t="str">
        <f t="shared" si="193"/>
        <v/>
      </c>
      <c r="Q171" s="51"/>
      <c r="R171" s="137"/>
      <c r="S171" s="120"/>
      <c r="T171" s="286">
        <v>41774</v>
      </c>
      <c r="U171" s="109">
        <f t="shared" si="202"/>
        <v>14.857142857142858</v>
      </c>
      <c r="V171" s="109" t="str">
        <f t="shared" si="203"/>
        <v/>
      </c>
      <c r="W171" s="109" t="str">
        <f t="shared" si="204"/>
        <v/>
      </c>
      <c r="X171" s="51" t="str">
        <f t="shared" si="205"/>
        <v/>
      </c>
      <c r="Y171" s="213" t="s">
        <v>50</v>
      </c>
      <c r="Z171" s="227"/>
      <c r="AB171" s="306"/>
    </row>
    <row r="172" spans="1:28" s="86" customFormat="1">
      <c r="A172" s="352" t="s">
        <v>225</v>
      </c>
      <c r="B172" s="328" t="s">
        <v>258</v>
      </c>
      <c r="C172" s="87"/>
      <c r="D172" s="119">
        <v>41658</v>
      </c>
      <c r="E172" s="120"/>
      <c r="F172" s="109"/>
      <c r="G172" s="121"/>
      <c r="H172" s="247"/>
      <c r="I172" s="109"/>
      <c r="J172" s="121"/>
      <c r="K172" s="180" t="str">
        <f t="shared" si="190"/>
        <v/>
      </c>
      <c r="L172" s="121">
        <v>41697</v>
      </c>
      <c r="M172" s="109" t="str">
        <f t="shared" si="191"/>
        <v/>
      </c>
      <c r="N172" s="180">
        <f t="shared" si="192"/>
        <v>39</v>
      </c>
      <c r="O172" s="198">
        <v>41699</v>
      </c>
      <c r="P172" s="180">
        <f t="shared" si="193"/>
        <v>2</v>
      </c>
      <c r="Q172" s="51"/>
      <c r="R172" s="137"/>
      <c r="S172" s="120">
        <v>41740</v>
      </c>
      <c r="T172" s="286">
        <v>41747</v>
      </c>
      <c r="U172" s="109">
        <f t="shared" si="202"/>
        <v>12.714285714285714</v>
      </c>
      <c r="V172" s="109">
        <f t="shared" si="203"/>
        <v>7.1428571428571432</v>
      </c>
      <c r="W172" s="109">
        <f t="shared" si="204"/>
        <v>6.8571428571428568</v>
      </c>
      <c r="X172" s="51">
        <f t="shared" si="205"/>
        <v>1</v>
      </c>
      <c r="Y172" s="213" t="s">
        <v>50</v>
      </c>
      <c r="Z172" s="227"/>
      <c r="AB172" s="306"/>
    </row>
    <row r="173" spans="1:28" s="86" customFormat="1">
      <c r="A173" s="353" t="s">
        <v>241</v>
      </c>
      <c r="B173" s="329" t="s">
        <v>257</v>
      </c>
      <c r="C173" s="87"/>
      <c r="D173" s="122">
        <v>41628</v>
      </c>
      <c r="E173" s="123"/>
      <c r="F173" s="124"/>
      <c r="G173" s="125"/>
      <c r="H173" s="249"/>
      <c r="I173" s="124"/>
      <c r="J173" s="125"/>
      <c r="K173" s="180" t="str">
        <f t="shared" si="190"/>
        <v/>
      </c>
      <c r="L173" s="125">
        <v>41684</v>
      </c>
      <c r="M173" s="109" t="str">
        <f t="shared" si="191"/>
        <v/>
      </c>
      <c r="N173" s="180">
        <f t="shared" si="192"/>
        <v>56</v>
      </c>
      <c r="O173" s="199">
        <v>41690</v>
      </c>
      <c r="P173" s="180">
        <f t="shared" ref="P173:P187" si="206">IF(O173*L173&gt;0,O173-L173,"" )</f>
        <v>6</v>
      </c>
      <c r="Q173" s="51"/>
      <c r="R173" s="137"/>
      <c r="S173" s="123"/>
      <c r="T173" s="287">
        <v>41727</v>
      </c>
      <c r="U173" s="109">
        <f t="shared" si="202"/>
        <v>14.142857142857142</v>
      </c>
      <c r="V173" s="109">
        <f t="shared" si="203"/>
        <v>6.1428571428571432</v>
      </c>
      <c r="W173" s="109">
        <f t="shared" si="204"/>
        <v>5.2857142857142856</v>
      </c>
      <c r="X173" s="51" t="str">
        <f t="shared" si="205"/>
        <v/>
      </c>
      <c r="Y173" s="213" t="s">
        <v>50</v>
      </c>
      <c r="Z173" s="227"/>
      <c r="AB173" s="306"/>
    </row>
    <row r="174" spans="1:28" s="86" customFormat="1">
      <c r="A174" s="336" t="s">
        <v>241</v>
      </c>
      <c r="B174" s="322" t="s">
        <v>256</v>
      </c>
      <c r="C174" s="87"/>
      <c r="D174" s="44">
        <v>41627</v>
      </c>
      <c r="E174" s="37"/>
      <c r="F174" s="16"/>
      <c r="G174" s="25"/>
      <c r="H174" s="176"/>
      <c r="I174" s="16"/>
      <c r="J174" s="25"/>
      <c r="K174" s="180" t="str">
        <f t="shared" ref="K174:K189" si="207">IF(J174*D174&gt;0,J174-D174, "")</f>
        <v/>
      </c>
      <c r="L174" s="25">
        <v>41730</v>
      </c>
      <c r="M174" s="109" t="str">
        <f t="shared" ref="M174:M189" si="208">IF(L174*J174&gt;0,L174-J174, "")</f>
        <v/>
      </c>
      <c r="N174" s="180">
        <f t="shared" ref="N174:N189" si="209">IF(L174*D174&gt;0,L174-D174,"" )</f>
        <v>103</v>
      </c>
      <c r="O174" s="113">
        <v>41732</v>
      </c>
      <c r="P174" s="180">
        <f t="shared" si="206"/>
        <v>2</v>
      </c>
      <c r="Q174" s="51"/>
      <c r="R174" s="137"/>
      <c r="S174" s="37"/>
      <c r="T174" s="269">
        <v>41779</v>
      </c>
      <c r="U174" s="109">
        <f t="shared" si="202"/>
        <v>21.714285714285715</v>
      </c>
      <c r="V174" s="109">
        <f t="shared" si="203"/>
        <v>7</v>
      </c>
      <c r="W174" s="109">
        <f t="shared" si="204"/>
        <v>6.7142857142857144</v>
      </c>
      <c r="X174" s="51" t="str">
        <f t="shared" si="205"/>
        <v/>
      </c>
      <c r="Y174" s="213" t="s">
        <v>50</v>
      </c>
      <c r="Z174" s="227"/>
      <c r="AB174" s="306"/>
    </row>
    <row r="175" spans="1:28" s="75" customFormat="1">
      <c r="A175" s="200" t="s">
        <v>241</v>
      </c>
      <c r="B175" s="330" t="s">
        <v>255</v>
      </c>
      <c r="C175" s="61"/>
      <c r="D175" s="59">
        <v>41991</v>
      </c>
      <c r="E175" s="60">
        <v>41991</v>
      </c>
      <c r="F175" s="61" t="s">
        <v>41</v>
      </c>
      <c r="G175" s="61">
        <v>41997</v>
      </c>
      <c r="H175" s="177" t="s">
        <v>41</v>
      </c>
      <c r="I175" s="62" t="s">
        <v>102</v>
      </c>
      <c r="J175" s="61">
        <v>42012</v>
      </c>
      <c r="K175" s="184">
        <f t="shared" si="207"/>
        <v>21</v>
      </c>
      <c r="L175" s="61">
        <v>42037</v>
      </c>
      <c r="M175" s="65">
        <f t="shared" si="208"/>
        <v>25</v>
      </c>
      <c r="N175" s="184">
        <f t="shared" si="209"/>
        <v>46</v>
      </c>
      <c r="O175" s="200"/>
      <c r="P175" s="184" t="str">
        <f t="shared" si="206"/>
        <v/>
      </c>
      <c r="Q175" s="63"/>
      <c r="R175" s="137"/>
      <c r="S175" s="60"/>
      <c r="T175" s="288"/>
      <c r="U175" s="65" t="str">
        <f t="shared" si="202"/>
        <v/>
      </c>
      <c r="V175" s="65" t="str">
        <f t="shared" si="203"/>
        <v/>
      </c>
      <c r="W175" s="65" t="str">
        <f t="shared" si="204"/>
        <v/>
      </c>
      <c r="X175" s="63" t="str">
        <f t="shared" si="205"/>
        <v/>
      </c>
      <c r="Y175" s="216" t="s">
        <v>31</v>
      </c>
      <c r="Z175" s="60"/>
      <c r="AA175" s="64" t="s">
        <v>103</v>
      </c>
      <c r="AB175" s="307" t="s">
        <v>145</v>
      </c>
    </row>
    <row r="176" spans="1:28" s="86" customFormat="1">
      <c r="A176" s="336" t="s">
        <v>241</v>
      </c>
      <c r="B176" s="322" t="s">
        <v>254</v>
      </c>
      <c r="C176" s="87"/>
      <c r="D176" s="44">
        <v>41583</v>
      </c>
      <c r="E176" s="37"/>
      <c r="F176" s="16"/>
      <c r="G176" s="25"/>
      <c r="H176" s="176"/>
      <c r="I176" s="16"/>
      <c r="J176" s="25"/>
      <c r="K176" s="180" t="str">
        <f t="shared" si="207"/>
        <v/>
      </c>
      <c r="L176" s="25">
        <v>41683</v>
      </c>
      <c r="M176" s="109" t="str">
        <f t="shared" si="208"/>
        <v/>
      </c>
      <c r="N176" s="180">
        <f t="shared" si="209"/>
        <v>100</v>
      </c>
      <c r="O176" s="113">
        <v>41688</v>
      </c>
      <c r="P176" s="180">
        <f t="shared" si="206"/>
        <v>5</v>
      </c>
      <c r="Q176" s="51"/>
      <c r="R176" s="137"/>
      <c r="S176" s="37"/>
      <c r="T176" s="269">
        <v>41729</v>
      </c>
      <c r="U176" s="109">
        <f t="shared" si="202"/>
        <v>20.857142857142858</v>
      </c>
      <c r="V176" s="109">
        <f t="shared" si="203"/>
        <v>6.5714285714285712</v>
      </c>
      <c r="W176" s="109">
        <f t="shared" si="204"/>
        <v>5.8571428571428568</v>
      </c>
      <c r="X176" s="51" t="str">
        <f t="shared" si="205"/>
        <v/>
      </c>
      <c r="Y176" s="213" t="s">
        <v>50</v>
      </c>
      <c r="Z176" s="227"/>
      <c r="AB176" s="306"/>
    </row>
    <row r="177" spans="1:33" s="67" customFormat="1">
      <c r="A177" s="354" t="s">
        <v>225</v>
      </c>
      <c r="B177" s="331" t="s">
        <v>253</v>
      </c>
      <c r="C177" s="61" t="s">
        <v>149</v>
      </c>
      <c r="D177" s="59"/>
      <c r="E177" s="60"/>
      <c r="F177" s="61"/>
      <c r="G177" s="61"/>
      <c r="H177" s="177" t="s">
        <v>28</v>
      </c>
      <c r="I177" s="62" t="s">
        <v>69</v>
      </c>
      <c r="J177" s="61">
        <v>42352</v>
      </c>
      <c r="K177" s="184" t="str">
        <f>IF(J177*D177&gt;0,J177-D177, "")</f>
        <v/>
      </c>
      <c r="L177" s="61"/>
      <c r="M177" s="65" t="str">
        <f>IF(L177*J177&gt;0,L177-J177, "")</f>
        <v/>
      </c>
      <c r="N177" s="184" t="str">
        <f>IF(L177*D177&gt;0,L177-D177,"" )</f>
        <v/>
      </c>
      <c r="O177" s="200"/>
      <c r="P177" s="184" t="str">
        <f>IF(O177*L177&gt;0,O177-L177,"" )</f>
        <v/>
      </c>
      <c r="Q177" s="63"/>
      <c r="R177" s="147"/>
      <c r="S177" s="60"/>
      <c r="T177" s="289"/>
      <c r="U177" s="65" t="str">
        <f>IF(Z177&lt;&gt;"X",IF(($T177*D177&gt;0),($T177-D177)/7,""),"x")</f>
        <v/>
      </c>
      <c r="V177" s="65" t="str">
        <f>IF($T177*L177&gt;0,($T177-L177)/7,"" )</f>
        <v/>
      </c>
      <c r="W177" s="65" t="str">
        <f>IF($T177*O177&gt;0,($T177-O177)/7,"" )</f>
        <v/>
      </c>
      <c r="X177" s="63" t="str">
        <f>IF($T177*S177&gt;0,($T177-S177)/7, "")</f>
        <v/>
      </c>
      <c r="Y177" s="216" t="s">
        <v>31</v>
      </c>
      <c r="Z177" s="60"/>
      <c r="AA177" s="64"/>
      <c r="AB177" s="308" t="s">
        <v>208</v>
      </c>
    </row>
    <row r="178" spans="1:33">
      <c r="K178" s="251" t="str">
        <f t="shared" si="207"/>
        <v/>
      </c>
      <c r="M178" s="6" t="str">
        <f t="shared" si="208"/>
        <v/>
      </c>
      <c r="N178" s="251" t="str">
        <f t="shared" si="209"/>
        <v/>
      </c>
      <c r="P178" s="189" t="str">
        <f t="shared" si="206"/>
        <v/>
      </c>
      <c r="S178" s="108"/>
      <c r="U178" t="str">
        <f t="shared" si="202"/>
        <v/>
      </c>
      <c r="V178" t="str">
        <f t="shared" si="203"/>
        <v/>
      </c>
      <c r="W178" t="str">
        <f t="shared" si="204"/>
        <v/>
      </c>
      <c r="X178" s="50" t="str">
        <f t="shared" si="205"/>
        <v/>
      </c>
    </row>
    <row r="179" spans="1:33" s="80" customFormat="1">
      <c r="A179" s="354" t="s">
        <v>241</v>
      </c>
      <c r="B179" s="331" t="s">
        <v>252</v>
      </c>
      <c r="C179" s="61"/>
      <c r="D179" s="59">
        <v>41927</v>
      </c>
      <c r="E179" s="60">
        <v>41876</v>
      </c>
      <c r="F179" s="61"/>
      <c r="G179" s="61"/>
      <c r="H179" s="177" t="s">
        <v>28</v>
      </c>
      <c r="I179" s="62" t="s">
        <v>120</v>
      </c>
      <c r="J179" s="61"/>
      <c r="K179" s="184" t="str">
        <f t="shared" si="207"/>
        <v/>
      </c>
      <c r="L179" s="61">
        <v>42024</v>
      </c>
      <c r="M179" s="65" t="str">
        <f t="shared" si="208"/>
        <v/>
      </c>
      <c r="N179" s="184">
        <f t="shared" si="209"/>
        <v>97</v>
      </c>
      <c r="O179" s="200"/>
      <c r="P179" s="184" t="str">
        <f t="shared" si="206"/>
        <v/>
      </c>
      <c r="Q179" s="63"/>
      <c r="R179" s="137"/>
      <c r="S179" s="60"/>
      <c r="T179" s="289"/>
      <c r="U179" s="65" t="str">
        <f t="shared" si="202"/>
        <v/>
      </c>
      <c r="V179" s="65" t="str">
        <f t="shared" si="203"/>
        <v/>
      </c>
      <c r="W179" s="65" t="str">
        <f t="shared" si="204"/>
        <v/>
      </c>
      <c r="X179" s="63" t="str">
        <f t="shared" si="205"/>
        <v/>
      </c>
      <c r="Y179" s="216" t="s">
        <v>31</v>
      </c>
      <c r="Z179" s="60"/>
      <c r="AA179" s="64"/>
      <c r="AB179" s="308" t="s">
        <v>119</v>
      </c>
      <c r="AC179" s="67"/>
      <c r="AD179" s="67"/>
      <c r="AE179" s="67"/>
      <c r="AF179" s="67"/>
      <c r="AG179" s="67"/>
    </row>
    <row r="180" spans="1:33" s="80" customFormat="1">
      <c r="A180" s="354" t="s">
        <v>241</v>
      </c>
      <c r="B180" s="331" t="s">
        <v>251</v>
      </c>
      <c r="C180" s="61"/>
      <c r="D180" s="59">
        <v>41929</v>
      </c>
      <c r="E180" s="60"/>
      <c r="F180" s="62"/>
      <c r="G180" s="61"/>
      <c r="H180" s="177" t="s">
        <v>32</v>
      </c>
      <c r="I180" s="62"/>
      <c r="J180" s="61"/>
      <c r="K180" s="184" t="str">
        <f t="shared" si="207"/>
        <v/>
      </c>
      <c r="L180" s="61"/>
      <c r="M180" s="65" t="str">
        <f t="shared" si="208"/>
        <v/>
      </c>
      <c r="N180" s="184" t="str">
        <f t="shared" si="209"/>
        <v/>
      </c>
      <c r="O180" s="200"/>
      <c r="P180" s="184" t="str">
        <f t="shared" si="206"/>
        <v/>
      </c>
      <c r="Q180" s="63"/>
      <c r="R180" s="137"/>
      <c r="S180" s="60"/>
      <c r="T180" s="288"/>
      <c r="U180" s="65" t="str">
        <f t="shared" si="202"/>
        <v/>
      </c>
      <c r="V180" s="65" t="str">
        <f t="shared" si="203"/>
        <v/>
      </c>
      <c r="W180" s="65" t="str">
        <f t="shared" si="204"/>
        <v/>
      </c>
      <c r="X180" s="63" t="str">
        <f t="shared" si="205"/>
        <v/>
      </c>
      <c r="Y180" s="216" t="s">
        <v>31</v>
      </c>
      <c r="Z180" s="60"/>
      <c r="AA180" s="64"/>
      <c r="AB180" s="308" t="s">
        <v>121</v>
      </c>
      <c r="AC180" s="67"/>
      <c r="AD180" s="67"/>
      <c r="AE180" s="67"/>
      <c r="AF180" s="67"/>
      <c r="AG180" s="67"/>
    </row>
    <row r="181" spans="1:33" s="126" customFormat="1">
      <c r="A181" s="354" t="s">
        <v>242</v>
      </c>
      <c r="B181" s="331" t="s">
        <v>250</v>
      </c>
      <c r="C181" s="61"/>
      <c r="D181" s="59">
        <v>41949</v>
      </c>
      <c r="E181" s="60"/>
      <c r="F181" s="61" t="s">
        <v>46</v>
      </c>
      <c r="G181" s="61"/>
      <c r="H181" s="177" t="s">
        <v>46</v>
      </c>
      <c r="I181" s="62"/>
      <c r="J181" s="61"/>
      <c r="K181" s="184" t="str">
        <f t="shared" si="207"/>
        <v/>
      </c>
      <c r="L181" s="61"/>
      <c r="M181" s="65" t="str">
        <f t="shared" si="208"/>
        <v/>
      </c>
      <c r="N181" s="184" t="str">
        <f t="shared" si="209"/>
        <v/>
      </c>
      <c r="O181" s="200"/>
      <c r="P181" s="184" t="str">
        <f t="shared" si="206"/>
        <v/>
      </c>
      <c r="Q181" s="63"/>
      <c r="R181" s="137"/>
      <c r="S181" s="60"/>
      <c r="T181" s="288"/>
      <c r="U181" s="65" t="str">
        <f t="shared" si="202"/>
        <v/>
      </c>
      <c r="V181" s="65" t="str">
        <f t="shared" si="203"/>
        <v/>
      </c>
      <c r="W181" s="65" t="str">
        <f t="shared" si="204"/>
        <v/>
      </c>
      <c r="X181" s="63" t="str">
        <f t="shared" si="205"/>
        <v/>
      </c>
      <c r="Y181" s="216" t="s">
        <v>31</v>
      </c>
      <c r="Z181" s="60"/>
      <c r="AA181" s="64"/>
      <c r="AB181" s="309" t="s">
        <v>126</v>
      </c>
      <c r="AC181" s="74"/>
      <c r="AD181" s="74"/>
      <c r="AE181" s="74"/>
      <c r="AF181" s="74"/>
      <c r="AG181" s="74"/>
    </row>
    <row r="182" spans="1:33" s="80" customFormat="1">
      <c r="A182" s="354" t="s">
        <v>225</v>
      </c>
      <c r="B182" s="331" t="s">
        <v>249</v>
      </c>
      <c r="C182" s="61"/>
      <c r="D182" s="59">
        <v>41959</v>
      </c>
      <c r="E182" s="60"/>
      <c r="F182" s="61"/>
      <c r="G182" s="61"/>
      <c r="H182" s="177"/>
      <c r="I182" s="62"/>
      <c r="J182" s="61"/>
      <c r="K182" s="184" t="str">
        <f t="shared" si="207"/>
        <v/>
      </c>
      <c r="L182" s="61"/>
      <c r="M182" s="65" t="str">
        <f t="shared" si="208"/>
        <v/>
      </c>
      <c r="N182" s="184" t="str">
        <f t="shared" si="209"/>
        <v/>
      </c>
      <c r="O182" s="200"/>
      <c r="P182" s="184" t="str">
        <f t="shared" si="206"/>
        <v/>
      </c>
      <c r="Q182" s="63"/>
      <c r="R182" s="137"/>
      <c r="S182" s="60"/>
      <c r="T182" s="289"/>
      <c r="U182" s="65" t="str">
        <f t="shared" si="202"/>
        <v/>
      </c>
      <c r="V182" s="65" t="str">
        <f t="shared" si="203"/>
        <v/>
      </c>
      <c r="W182" s="65" t="str">
        <f t="shared" si="204"/>
        <v/>
      </c>
      <c r="X182" s="63" t="str">
        <f t="shared" si="205"/>
        <v/>
      </c>
      <c r="Y182" s="216" t="s">
        <v>31</v>
      </c>
      <c r="Z182" s="60"/>
      <c r="AA182" s="64"/>
      <c r="AB182" s="308" t="s">
        <v>126</v>
      </c>
      <c r="AC182" s="67"/>
      <c r="AD182" s="67"/>
      <c r="AE182" s="67"/>
      <c r="AF182" s="67"/>
      <c r="AG182" s="67"/>
    </row>
    <row r="183" spans="1:33" s="80" customFormat="1">
      <c r="A183" s="354" t="s">
        <v>225</v>
      </c>
      <c r="B183" s="331" t="s">
        <v>248</v>
      </c>
      <c r="C183" s="61"/>
      <c r="D183" s="59">
        <v>41963</v>
      </c>
      <c r="E183" s="60"/>
      <c r="F183" s="61" t="s">
        <v>32</v>
      </c>
      <c r="G183" s="61"/>
      <c r="H183" s="177"/>
      <c r="I183" s="62"/>
      <c r="J183" s="61"/>
      <c r="K183" s="184" t="str">
        <f t="shared" si="207"/>
        <v/>
      </c>
      <c r="L183" s="61"/>
      <c r="M183" s="65" t="str">
        <f t="shared" si="208"/>
        <v/>
      </c>
      <c r="N183" s="184" t="str">
        <f t="shared" si="209"/>
        <v/>
      </c>
      <c r="O183" s="200"/>
      <c r="P183" s="184" t="str">
        <f t="shared" si="206"/>
        <v/>
      </c>
      <c r="Q183" s="63"/>
      <c r="R183" s="137"/>
      <c r="S183" s="60"/>
      <c r="T183" s="289"/>
      <c r="U183" s="65" t="str">
        <f t="shared" si="202"/>
        <v/>
      </c>
      <c r="V183" s="65" t="str">
        <f t="shared" si="203"/>
        <v/>
      </c>
      <c r="W183" s="65" t="str">
        <f t="shared" si="204"/>
        <v/>
      </c>
      <c r="X183" s="63" t="str">
        <f t="shared" si="205"/>
        <v/>
      </c>
      <c r="Y183" s="216" t="s">
        <v>47</v>
      </c>
      <c r="Z183" s="60"/>
      <c r="AA183" s="64"/>
      <c r="AB183" s="308" t="s">
        <v>126</v>
      </c>
      <c r="AC183" s="67"/>
      <c r="AD183" s="67"/>
      <c r="AE183" s="67"/>
      <c r="AF183" s="67"/>
      <c r="AG183" s="67"/>
    </row>
    <row r="184" spans="1:33" s="80" customFormat="1">
      <c r="A184" s="354" t="s">
        <v>225</v>
      </c>
      <c r="B184" s="331" t="s">
        <v>247</v>
      </c>
      <c r="C184" s="61"/>
      <c r="D184" s="59">
        <v>41949</v>
      </c>
      <c r="E184" s="60"/>
      <c r="F184" s="61" t="s">
        <v>51</v>
      </c>
      <c r="G184" s="61"/>
      <c r="H184" s="177" t="s">
        <v>51</v>
      </c>
      <c r="I184" s="62"/>
      <c r="J184" s="61"/>
      <c r="K184" s="184" t="str">
        <f t="shared" si="207"/>
        <v/>
      </c>
      <c r="L184" s="61"/>
      <c r="M184" s="65" t="str">
        <f t="shared" si="208"/>
        <v/>
      </c>
      <c r="N184" s="184" t="str">
        <f t="shared" si="209"/>
        <v/>
      </c>
      <c r="O184" s="200"/>
      <c r="P184" s="184" t="str">
        <f t="shared" si="206"/>
        <v/>
      </c>
      <c r="Q184" s="63"/>
      <c r="R184" s="137"/>
      <c r="S184" s="60"/>
      <c r="T184" s="289"/>
      <c r="U184" s="65" t="str">
        <f t="shared" si="202"/>
        <v/>
      </c>
      <c r="V184" s="65" t="str">
        <f t="shared" si="203"/>
        <v/>
      </c>
      <c r="W184" s="65" t="str">
        <f t="shared" si="204"/>
        <v/>
      </c>
      <c r="X184" s="63" t="str">
        <f t="shared" si="205"/>
        <v/>
      </c>
      <c r="Y184" s="216" t="s">
        <v>47</v>
      </c>
      <c r="Z184" s="60"/>
      <c r="AA184" s="64"/>
      <c r="AB184" s="308" t="s">
        <v>126</v>
      </c>
      <c r="AC184" s="67"/>
      <c r="AD184" s="67"/>
      <c r="AE184" s="67"/>
      <c r="AF184" s="67"/>
      <c r="AG184" s="67"/>
    </row>
    <row r="185" spans="1:33" s="67" customFormat="1">
      <c r="A185" s="354" t="s">
        <v>241</v>
      </c>
      <c r="B185" s="331" t="s">
        <v>245</v>
      </c>
      <c r="C185" s="61"/>
      <c r="D185" s="59">
        <v>41956</v>
      </c>
      <c r="E185" s="60"/>
      <c r="F185" s="61" t="s">
        <v>28</v>
      </c>
      <c r="G185" s="61"/>
      <c r="H185" s="177" t="s">
        <v>28</v>
      </c>
      <c r="I185" s="62">
        <v>68098</v>
      </c>
      <c r="J185" s="61">
        <v>41985</v>
      </c>
      <c r="K185" s="184">
        <f>IF(J185*D185&gt;0,J185-D185, "")</f>
        <v>29</v>
      </c>
      <c r="L185" s="61">
        <v>42017</v>
      </c>
      <c r="M185" s="65">
        <f>IF(L185*J185&gt;0,L185-J185, "")</f>
        <v>32</v>
      </c>
      <c r="N185" s="184">
        <f>IF(L185*D185&gt;0,L185-D185,"" )</f>
        <v>61</v>
      </c>
      <c r="O185" s="200"/>
      <c r="P185" s="184" t="str">
        <f>IF(O185*L185&gt;0,O185-L185,"" )</f>
        <v/>
      </c>
      <c r="Q185" s="170"/>
      <c r="R185" s="151"/>
      <c r="S185" s="60"/>
      <c r="T185" s="289"/>
      <c r="U185" s="65" t="str">
        <f>IF(Z185&lt;&gt;"X",IF(($T185*D185&gt;0),($T185-D185)/7,""),"x")</f>
        <v/>
      </c>
      <c r="V185" s="65" t="str">
        <f>IF($T185*L185&gt;0,($T185-L185)/7,"" )</f>
        <v/>
      </c>
      <c r="W185" s="65" t="str">
        <f>IF($T185*O185&gt;0,($T185-O185)/7,"" )</f>
        <v/>
      </c>
      <c r="X185" s="63" t="str">
        <f>IF($T185*S185&gt;0,($T185-S185)/7, "")</f>
        <v/>
      </c>
      <c r="Y185" s="216" t="s">
        <v>31</v>
      </c>
      <c r="Z185" s="60"/>
      <c r="AA185" s="64"/>
      <c r="AB185" s="308" t="s">
        <v>128</v>
      </c>
    </row>
    <row r="186" spans="1:33" s="80" customFormat="1">
      <c r="A186" s="354"/>
      <c r="B186" s="331" t="s">
        <v>65</v>
      </c>
      <c r="C186" s="61"/>
      <c r="D186" s="59">
        <v>41978</v>
      </c>
      <c r="E186" s="60"/>
      <c r="F186" s="61" t="s">
        <v>51</v>
      </c>
      <c r="G186" s="61"/>
      <c r="H186" s="177" t="s">
        <v>51</v>
      </c>
      <c r="I186" s="62"/>
      <c r="J186" s="61"/>
      <c r="K186" s="184" t="str">
        <f t="shared" si="207"/>
        <v/>
      </c>
      <c r="L186" s="61"/>
      <c r="M186" s="65" t="str">
        <f t="shared" si="208"/>
        <v/>
      </c>
      <c r="N186" s="184" t="str">
        <f t="shared" si="209"/>
        <v/>
      </c>
      <c r="O186" s="200"/>
      <c r="P186" s="184" t="str">
        <f t="shared" si="206"/>
        <v/>
      </c>
      <c r="Q186" s="63"/>
      <c r="R186" s="137"/>
      <c r="S186" s="60"/>
      <c r="T186" s="289"/>
      <c r="U186" s="65" t="str">
        <f t="shared" si="202"/>
        <v/>
      </c>
      <c r="V186" s="65" t="str">
        <f t="shared" si="203"/>
        <v/>
      </c>
      <c r="W186" s="65" t="str">
        <f t="shared" si="204"/>
        <v/>
      </c>
      <c r="X186" s="63" t="str">
        <f t="shared" si="205"/>
        <v/>
      </c>
      <c r="Y186" s="216" t="s">
        <v>47</v>
      </c>
      <c r="Z186" s="60"/>
      <c r="AA186" s="64"/>
      <c r="AB186" s="308" t="s">
        <v>170</v>
      </c>
      <c r="AC186" s="67"/>
      <c r="AD186" s="67"/>
      <c r="AE186" s="67"/>
      <c r="AF186" s="67"/>
      <c r="AG186" s="67"/>
    </row>
    <row r="187" spans="1:33" s="80" customFormat="1">
      <c r="A187" s="354"/>
      <c r="B187" s="331" t="s">
        <v>37</v>
      </c>
      <c r="C187" s="81"/>
      <c r="D187" s="59">
        <v>41795</v>
      </c>
      <c r="E187" s="60"/>
      <c r="F187" s="62"/>
      <c r="G187" s="61"/>
      <c r="H187" s="178"/>
      <c r="I187" s="62"/>
      <c r="J187" s="61"/>
      <c r="K187" s="184" t="str">
        <f t="shared" si="207"/>
        <v/>
      </c>
      <c r="L187" s="61"/>
      <c r="M187" s="65" t="str">
        <f t="shared" si="208"/>
        <v/>
      </c>
      <c r="N187" s="184" t="str">
        <f t="shared" si="209"/>
        <v/>
      </c>
      <c r="O187" s="200"/>
      <c r="P187" s="184" t="str">
        <f t="shared" si="206"/>
        <v/>
      </c>
      <c r="Q187" s="63"/>
      <c r="R187" s="137"/>
      <c r="S187" s="60"/>
      <c r="T187" s="288">
        <v>41912</v>
      </c>
      <c r="U187" s="65">
        <f t="shared" si="202"/>
        <v>16.714285714285715</v>
      </c>
      <c r="V187" s="65" t="str">
        <f t="shared" si="203"/>
        <v/>
      </c>
      <c r="W187" s="65" t="str">
        <f t="shared" si="204"/>
        <v/>
      </c>
      <c r="X187" s="63" t="str">
        <f t="shared" si="205"/>
        <v/>
      </c>
      <c r="Y187" s="217" t="s">
        <v>38</v>
      </c>
      <c r="Z187" s="229"/>
      <c r="AA187" s="67"/>
      <c r="AB187" s="308"/>
      <c r="AC187" s="67"/>
      <c r="AD187" s="67"/>
      <c r="AE187" s="67"/>
      <c r="AF187" s="67"/>
      <c r="AG187" s="67"/>
    </row>
    <row r="188" spans="1:33" s="80" customFormat="1">
      <c r="A188" s="355"/>
      <c r="B188" s="332" t="s">
        <v>5</v>
      </c>
      <c r="C188" s="82"/>
      <c r="D188" s="83">
        <v>41836</v>
      </c>
      <c r="E188" s="84"/>
      <c r="F188" s="62"/>
      <c r="G188" s="66"/>
      <c r="H188" s="178"/>
      <c r="I188" s="62"/>
      <c r="J188" s="61"/>
      <c r="K188" s="184" t="str">
        <f t="shared" si="207"/>
        <v/>
      </c>
      <c r="L188" s="66">
        <v>41895</v>
      </c>
      <c r="M188" s="65" t="str">
        <f t="shared" si="208"/>
        <v/>
      </c>
      <c r="N188" s="184">
        <f t="shared" si="209"/>
        <v>59</v>
      </c>
      <c r="O188" s="201">
        <v>41900</v>
      </c>
      <c r="P188" s="184">
        <f>IF(O188*L188&gt;0,O188-L188,"" )</f>
        <v>5</v>
      </c>
      <c r="Q188" s="63"/>
      <c r="R188" s="137"/>
      <c r="S188" s="60"/>
      <c r="T188" s="289">
        <v>41909</v>
      </c>
      <c r="U188" s="65">
        <f t="shared" si="202"/>
        <v>10.428571428571429</v>
      </c>
      <c r="V188" s="65">
        <f t="shared" si="203"/>
        <v>2</v>
      </c>
      <c r="W188" s="65">
        <f t="shared" si="204"/>
        <v>1.2857142857142858</v>
      </c>
      <c r="X188" s="63" t="str">
        <f t="shared" si="205"/>
        <v/>
      </c>
      <c r="Y188" s="218" t="s">
        <v>6</v>
      </c>
      <c r="Z188" s="230"/>
      <c r="AA188" s="85"/>
      <c r="AB188" s="308"/>
      <c r="AC188" s="67"/>
      <c r="AD188" s="67"/>
      <c r="AE188" s="67"/>
      <c r="AF188" s="67"/>
      <c r="AG188" s="67"/>
    </row>
    <row r="189" spans="1:33" s="80" customFormat="1">
      <c r="A189" s="354" t="s">
        <v>225</v>
      </c>
      <c r="B189" s="331" t="s">
        <v>244</v>
      </c>
      <c r="C189" s="127"/>
      <c r="D189" s="59">
        <v>41872</v>
      </c>
      <c r="E189" s="60"/>
      <c r="F189" s="62"/>
      <c r="G189" s="61"/>
      <c r="H189" s="177" t="s">
        <v>7</v>
      </c>
      <c r="I189" s="62"/>
      <c r="J189" s="61"/>
      <c r="K189" s="184" t="str">
        <f t="shared" si="207"/>
        <v/>
      </c>
      <c r="L189" s="61"/>
      <c r="M189" s="65" t="str">
        <f t="shared" si="208"/>
        <v/>
      </c>
      <c r="N189" s="184" t="str">
        <f t="shared" si="209"/>
        <v/>
      </c>
      <c r="O189" s="200"/>
      <c r="P189" s="184">
        <f>IF(O189*L189&gt;0,O189-L189, )</f>
        <v>0</v>
      </c>
      <c r="Q189" s="63"/>
      <c r="R189" s="137"/>
      <c r="S189" s="60"/>
      <c r="T189" s="289"/>
      <c r="U189" s="65" t="str">
        <f t="shared" si="202"/>
        <v/>
      </c>
      <c r="V189" s="65">
        <f>IF($T189*L189&gt;0,($T189-L189)/7, )</f>
        <v>0</v>
      </c>
      <c r="W189" s="65" t="str">
        <f t="shared" si="204"/>
        <v/>
      </c>
      <c r="X189" s="63" t="str">
        <f t="shared" si="205"/>
        <v/>
      </c>
      <c r="Y189" s="219" t="s">
        <v>50</v>
      </c>
      <c r="Z189" s="231"/>
      <c r="AA189" s="128"/>
      <c r="AB189" s="308"/>
      <c r="AC189" s="67"/>
      <c r="AD189" s="67"/>
      <c r="AE189" s="67"/>
      <c r="AF189" s="67"/>
      <c r="AG189" s="67"/>
    </row>
    <row r="190" spans="1:33" s="67" customFormat="1" ht="15" customHeight="1">
      <c r="A190" s="354" t="s">
        <v>225</v>
      </c>
      <c r="B190" s="331" t="s">
        <v>243</v>
      </c>
      <c r="C190" s="61"/>
      <c r="D190" s="59">
        <v>41947</v>
      </c>
      <c r="E190" s="60"/>
      <c r="F190" s="61" t="s">
        <v>41</v>
      </c>
      <c r="G190" s="61">
        <v>41947</v>
      </c>
      <c r="H190" s="177" t="s">
        <v>41</v>
      </c>
      <c r="I190" s="62"/>
      <c r="J190" s="61"/>
      <c r="K190" s="184" t="str">
        <f>IF(J190*D190&gt;0,J190-D190, "")</f>
        <v/>
      </c>
      <c r="L190" s="61">
        <v>42021</v>
      </c>
      <c r="M190" s="65" t="str">
        <f>IF(L190*J190&gt;0,L190-J190, "")</f>
        <v/>
      </c>
      <c r="N190" s="184">
        <f>IF(L190*D190&gt;0,L190-D190,"" )</f>
        <v>74</v>
      </c>
      <c r="O190" s="200"/>
      <c r="P190" s="184" t="str">
        <f>IF(O190*L190&gt;0,O190-L190,"" )</f>
        <v/>
      </c>
      <c r="Q190" s="63"/>
      <c r="R190" s="147"/>
      <c r="S190" s="60"/>
      <c r="T190" s="289"/>
      <c r="U190" s="65" t="str">
        <f>IF(Z190&lt;&gt;"X",IF(($T190*D190&gt;0),($T190-D190)/7,""),"x")</f>
        <v/>
      </c>
      <c r="V190" s="65" t="str">
        <f>IF($T190*L190&gt;0,($T190-L190)/7,"" )</f>
        <v/>
      </c>
      <c r="W190" s="65" t="str">
        <f>IF($T190*O190&gt;0,($T190-O190)/7,"" )</f>
        <v/>
      </c>
      <c r="X190" s="63" t="str">
        <f>IF($T190*S190&gt;0,($T190-S190)/7, "")</f>
        <v/>
      </c>
      <c r="Y190" s="216" t="s">
        <v>31</v>
      </c>
      <c r="Z190" s="60"/>
      <c r="AA190" s="64"/>
      <c r="AB190" s="308"/>
    </row>
    <row r="191" spans="1:33">
      <c r="A191" s="356"/>
      <c r="B191" s="333"/>
      <c r="C191" s="127"/>
      <c r="D191" s="129"/>
      <c r="E191" s="130"/>
      <c r="F191" s="131"/>
      <c r="G191" s="132"/>
      <c r="H191" s="190"/>
      <c r="I191" s="131"/>
      <c r="J191" s="133"/>
      <c r="K191" s="256"/>
      <c r="L191" s="132"/>
      <c r="M191" s="131"/>
      <c r="N191" s="256"/>
      <c r="O191" s="144"/>
      <c r="P191" s="190"/>
      <c r="Q191" s="134"/>
      <c r="R191" s="142"/>
      <c r="S191" s="130"/>
      <c r="T191" s="291"/>
      <c r="U191" s="128"/>
      <c r="V191" s="128"/>
      <c r="W191" s="128"/>
      <c r="X191" s="63" t="str">
        <f t="shared" si="205"/>
        <v/>
      </c>
      <c r="Y191" s="219"/>
      <c r="Z191" s="231"/>
      <c r="AA191" s="128"/>
      <c r="AB191" s="310"/>
      <c r="AC191" s="128"/>
      <c r="AD191" s="128"/>
      <c r="AE191" s="128"/>
      <c r="AF191" s="128"/>
      <c r="AG191" s="128"/>
    </row>
    <row r="192" spans="1:33">
      <c r="D192" s="45"/>
      <c r="E192" s="38"/>
      <c r="F192" s="5"/>
      <c r="G192" s="31"/>
      <c r="H192" s="191"/>
      <c r="I192" s="5"/>
      <c r="J192" s="26"/>
      <c r="K192" s="257"/>
      <c r="L192" s="31"/>
      <c r="M192" s="5"/>
      <c r="N192" s="257"/>
      <c r="O192" s="145"/>
      <c r="P192" s="191"/>
      <c r="Q192" s="52"/>
      <c r="R192" s="142"/>
      <c r="S192" s="38"/>
    </row>
  </sheetData>
  <mergeCells count="7">
    <mergeCell ref="U1:X1"/>
    <mergeCell ref="B88:AB88"/>
    <mergeCell ref="B7:H7"/>
    <mergeCell ref="A3:B3"/>
    <mergeCell ref="A5:B5"/>
    <mergeCell ref="A6:B6"/>
    <mergeCell ref="A4:B4"/>
  </mergeCells>
  <phoneticPr fontId="0" type="noConversion"/>
  <conditionalFormatting sqref="M7:N8 U8:X8 X84:X85 P3:R3 R111 X191 Q107 X178:X182 P185:Q185 P179:R184 X120:X122 P123:P126 P127:R177 K121:K177 M121:N177 U121:X177 X79 K80:K83 M80:N83 U80:X83 P119:R122 U119:X119 M119:N119 K119 X109 Q109:R109 P110:R110 P114:R117 P111 K110:K111 M110:N111 U110:X111 U114:X117 M114:N117 K114:K117 P82:Q83 P79:P81 R104 P106:Q106 U106:X106 M106:N106 K106 P104 P102:R103 U102:X104 X101 M98:N98 K98 P98 X95 X97 Q97:R97 R96 U96:X96 P96 K96 M96:N96 Q99:R101 Q95:R95 P90 P94 K94 M94:N94 U94:X94 P74 U74:X74 M74:N74 K74 U68:X68 M68:N68 K68 X34:X36 X14:X15 P14:R15 M17:N17 M16:R16 P17:R17 U16:X17 K16:K17 U66:X66 M66:N66 K66 X77 X65 P63 P77 P65:P68 P60:Q60 U60:X60 M60:N60 K60 M33:N33 U33:X33 P5:R8 M39:N40 U39:X40 K39:K40 P186:R190 K179:K190 M179:N190 U179:X190 P50:R54 K50:K54 M50:N54 U50:X54 K44:K45 M44:N45 U44:X45 P33:R36 K62:K63 M62:N63 U62:X63 P62:Q62 M87:N87 M89:N90 K87 K89:K90 P84:P86 U89:X90 P87:R87 P89:R89 P100 K100:K104 M100:N104 U87:X87 U98:X100 U56:X58 M56:N58 K56:K58 P56:R58 U47:X48 M47:N48 K47:K48 P39:R40 P44:R48">
    <cfRule type="cellIs" dxfId="257" priority="372" operator="equal">
      <formula>0</formula>
    </cfRule>
  </conditionalFormatting>
  <conditionalFormatting sqref="S7">
    <cfRule type="cellIs" dxfId="256" priority="354" operator="equal">
      <formula>0</formula>
    </cfRule>
  </conditionalFormatting>
  <conditionalFormatting sqref="U7">
    <cfRule type="cellIs" dxfId="255" priority="352" operator="equal">
      <formula>0</formula>
    </cfRule>
  </conditionalFormatting>
  <conditionalFormatting sqref="V7">
    <cfRule type="cellIs" dxfId="254" priority="351" operator="equal">
      <formula>0</formula>
    </cfRule>
  </conditionalFormatting>
  <conditionalFormatting sqref="W7">
    <cfRule type="cellIs" dxfId="253" priority="350" operator="equal">
      <formula>0</formula>
    </cfRule>
  </conditionalFormatting>
  <conditionalFormatting sqref="X7">
    <cfRule type="cellIs" dxfId="252" priority="349" operator="equal">
      <formula>0</formula>
    </cfRule>
  </conditionalFormatting>
  <conditionalFormatting sqref="K7">
    <cfRule type="cellIs" dxfId="251" priority="346" operator="equal">
      <formula>0</formula>
    </cfRule>
  </conditionalFormatting>
  <conditionalFormatting sqref="K97 U97:X97 M97:N97 P97">
    <cfRule type="cellIs" dxfId="250" priority="345" operator="equal">
      <formula>0</formula>
    </cfRule>
  </conditionalFormatting>
  <conditionalFormatting sqref="P95">
    <cfRule type="cellIs" dxfId="249" priority="344" operator="equal">
      <formula>0</formula>
    </cfRule>
  </conditionalFormatting>
  <conditionalFormatting sqref="N95">
    <cfRule type="cellIs" dxfId="248" priority="343" operator="equal">
      <formula>0</formula>
    </cfRule>
  </conditionalFormatting>
  <conditionalFormatting sqref="K95">
    <cfRule type="cellIs" dxfId="247" priority="342" operator="equal">
      <formula>0</formula>
    </cfRule>
  </conditionalFormatting>
  <conditionalFormatting sqref="M95">
    <cfRule type="cellIs" dxfId="246" priority="341" operator="equal">
      <formula>0</formula>
    </cfRule>
  </conditionalFormatting>
  <conditionalFormatting sqref="U15:X15 K15 M15:N15">
    <cfRule type="cellIs" dxfId="245" priority="340" operator="equal">
      <formula>0</formula>
    </cfRule>
  </conditionalFormatting>
  <conditionalFormatting sqref="M109:N109 K109">
    <cfRule type="cellIs" dxfId="244" priority="339" operator="equal">
      <formula>0</formula>
    </cfRule>
  </conditionalFormatting>
  <conditionalFormatting sqref="U36:X36 K36 M36:N36">
    <cfRule type="cellIs" dxfId="243" priority="338" operator="equal">
      <formula>0</formula>
    </cfRule>
  </conditionalFormatting>
  <conditionalFormatting sqref="U14:X14 K14 M14:N14">
    <cfRule type="cellIs" dxfId="242" priority="337" operator="equal">
      <formula>0</formula>
    </cfRule>
  </conditionalFormatting>
  <conditionalFormatting sqref="K34 U34:X34 M34:N34">
    <cfRule type="cellIs" dxfId="241" priority="336" operator="equal">
      <formula>0</formula>
    </cfRule>
  </conditionalFormatting>
  <conditionalFormatting sqref="P109">
    <cfRule type="cellIs" dxfId="240" priority="335" operator="equal">
      <formula>0</formula>
    </cfRule>
  </conditionalFormatting>
  <conditionalFormatting sqref="U109:X109">
    <cfRule type="cellIs" dxfId="239" priority="334" operator="equal">
      <formula>0</formula>
    </cfRule>
  </conditionalFormatting>
  <conditionalFormatting sqref="U120:X120 K120 M120:N120">
    <cfRule type="cellIs" dxfId="238" priority="333" operator="equal">
      <formula>0</formula>
    </cfRule>
  </conditionalFormatting>
  <conditionalFormatting sqref="U95:X95">
    <cfRule type="cellIs" dxfId="237" priority="330" operator="equal">
      <formula>0</formula>
    </cfRule>
  </conditionalFormatting>
  <conditionalFormatting sqref="U101:X101 P101">
    <cfRule type="cellIs" dxfId="236" priority="329" operator="equal">
      <formula>0</formula>
    </cfRule>
  </conditionalFormatting>
  <conditionalFormatting sqref="M79:N79 K79 U79:X79">
    <cfRule type="cellIs" dxfId="235" priority="326" operator="equal">
      <formula>0</formula>
    </cfRule>
  </conditionalFormatting>
  <conditionalFormatting sqref="U35:X35 K35 M35:N35">
    <cfRule type="cellIs" dxfId="234" priority="325" operator="equal">
      <formula>0</formula>
    </cfRule>
  </conditionalFormatting>
  <conditionalFormatting sqref="U65:X65 K65 M65:N65">
    <cfRule type="cellIs" dxfId="233" priority="324" operator="equal">
      <formula>0</formula>
    </cfRule>
  </conditionalFormatting>
  <conditionalFormatting sqref="K84 U84:X84 M84:N84">
    <cfRule type="cellIs" dxfId="232" priority="323" operator="equal">
      <formula>0</formula>
    </cfRule>
  </conditionalFormatting>
  <conditionalFormatting sqref="M77:N77 U77:X77 K77">
    <cfRule type="cellIs" dxfId="231" priority="318" operator="equal">
      <formula>0</formula>
    </cfRule>
  </conditionalFormatting>
  <conditionalFormatting sqref="K85 U85:X85 M85:N85">
    <cfRule type="cellIs" dxfId="230" priority="317" operator="equal">
      <formula>0</formula>
    </cfRule>
  </conditionalFormatting>
  <conditionalFormatting sqref="K99 M99:N99 P99">
    <cfRule type="cellIs" dxfId="229" priority="316" operator="equal">
      <formula>0</formula>
    </cfRule>
  </conditionalFormatting>
  <conditionalFormatting sqref="K6">
    <cfRule type="cellIs" dxfId="228" priority="315" operator="equal">
      <formula>0</formula>
    </cfRule>
  </conditionalFormatting>
  <conditionalFormatting sqref="K5">
    <cfRule type="cellIs" dxfId="227" priority="314" operator="equal">
      <formula>0</formula>
    </cfRule>
  </conditionalFormatting>
  <conditionalFormatting sqref="K3">
    <cfRule type="cellIs" dxfId="226" priority="313" operator="equal">
      <formula>0</formula>
    </cfRule>
  </conditionalFormatting>
  <conditionalFormatting sqref="M5">
    <cfRule type="cellIs" dxfId="225" priority="311" operator="equal">
      <formula>0</formula>
    </cfRule>
  </conditionalFormatting>
  <conditionalFormatting sqref="M3">
    <cfRule type="cellIs" dxfId="224" priority="310" operator="equal">
      <formula>0</formula>
    </cfRule>
  </conditionalFormatting>
  <conditionalFormatting sqref="M6">
    <cfRule type="cellIs" dxfId="223" priority="309" operator="equal">
      <formula>0</formula>
    </cfRule>
  </conditionalFormatting>
  <conditionalFormatting sqref="N5">
    <cfRule type="cellIs" dxfId="222" priority="308" operator="equal">
      <formula>0</formula>
    </cfRule>
  </conditionalFormatting>
  <conditionalFormatting sqref="N3">
    <cfRule type="cellIs" dxfId="221" priority="307" operator="equal">
      <formula>0</formula>
    </cfRule>
  </conditionalFormatting>
  <conditionalFormatting sqref="N6">
    <cfRule type="cellIs" dxfId="220" priority="306" operator="equal">
      <formula>0</formula>
    </cfRule>
  </conditionalFormatting>
  <conditionalFormatting sqref="U5">
    <cfRule type="cellIs" dxfId="219" priority="302" operator="equal">
      <formula>0</formula>
    </cfRule>
  </conditionalFormatting>
  <conditionalFormatting sqref="U3">
    <cfRule type="cellIs" dxfId="218" priority="301" operator="equal">
      <formula>0</formula>
    </cfRule>
  </conditionalFormatting>
  <conditionalFormatting sqref="U6">
    <cfRule type="cellIs" dxfId="217" priority="300" operator="equal">
      <formula>0</formula>
    </cfRule>
  </conditionalFormatting>
  <conditionalFormatting sqref="V5">
    <cfRule type="cellIs" dxfId="216" priority="299" operator="equal">
      <formula>0</formula>
    </cfRule>
  </conditionalFormatting>
  <conditionalFormatting sqref="V3">
    <cfRule type="cellIs" dxfId="215" priority="298" operator="equal">
      <formula>0</formula>
    </cfRule>
  </conditionalFormatting>
  <conditionalFormatting sqref="V6">
    <cfRule type="cellIs" dxfId="214" priority="297" operator="equal">
      <formula>0</formula>
    </cfRule>
  </conditionalFormatting>
  <conditionalFormatting sqref="W5">
    <cfRule type="cellIs" dxfId="213" priority="296" operator="equal">
      <formula>0</formula>
    </cfRule>
  </conditionalFormatting>
  <conditionalFormatting sqref="W3">
    <cfRule type="cellIs" dxfId="212" priority="295" operator="equal">
      <formula>0</formula>
    </cfRule>
  </conditionalFormatting>
  <conditionalFormatting sqref="W6">
    <cfRule type="cellIs" dxfId="211" priority="294" operator="equal">
      <formula>0</formula>
    </cfRule>
  </conditionalFormatting>
  <conditionalFormatting sqref="X3">
    <cfRule type="cellIs" dxfId="210" priority="292" operator="equal">
      <formula>0</formula>
    </cfRule>
  </conditionalFormatting>
  <conditionalFormatting sqref="X6">
    <cfRule type="cellIs" dxfId="209" priority="291" operator="equal">
      <formula>0</formula>
    </cfRule>
  </conditionalFormatting>
  <conditionalFormatting sqref="K3:X3 K5:X7">
    <cfRule type="containsErrors" dxfId="208" priority="285">
      <formula>ISERROR(K3)</formula>
    </cfRule>
  </conditionalFormatting>
  <conditionalFormatting sqref="X46">
    <cfRule type="cellIs" dxfId="207" priority="284" operator="equal">
      <formula>0</formula>
    </cfRule>
  </conditionalFormatting>
  <conditionalFormatting sqref="U46:X46 K46 M46:N46">
    <cfRule type="cellIs" dxfId="206" priority="283" operator="equal">
      <formula>0</formula>
    </cfRule>
  </conditionalFormatting>
  <conditionalFormatting sqref="X67">
    <cfRule type="cellIs" dxfId="205" priority="282" operator="equal">
      <formula>0</formula>
    </cfRule>
  </conditionalFormatting>
  <conditionalFormatting sqref="M67:N67 U67:X67">
    <cfRule type="cellIs" dxfId="204" priority="281" operator="equal">
      <formula>0</formula>
    </cfRule>
  </conditionalFormatting>
  <conditionalFormatting sqref="U107:X107 K107 M107:N107">
    <cfRule type="cellIs" dxfId="203" priority="280" operator="equal">
      <formula>0</formula>
    </cfRule>
  </conditionalFormatting>
  <conditionalFormatting sqref="X86">
    <cfRule type="cellIs" dxfId="202" priority="279" operator="equal">
      <formula>0</formula>
    </cfRule>
  </conditionalFormatting>
  <conditionalFormatting sqref="K86 U86:X86 M86:N86">
    <cfRule type="cellIs" dxfId="201" priority="278" operator="equal">
      <formula>0</formula>
    </cfRule>
  </conditionalFormatting>
  <conditionalFormatting sqref="R123:R124">
    <cfRule type="cellIs" dxfId="200" priority="272" operator="equal">
      <formula>0</formula>
    </cfRule>
  </conditionalFormatting>
  <conditionalFormatting sqref="Q107">
    <cfRule type="cellIs" dxfId="199" priority="270" operator="equal">
      <formula>0</formula>
    </cfRule>
  </conditionalFormatting>
  <conditionalFormatting sqref="Q111">
    <cfRule type="cellIs" dxfId="198" priority="268" operator="equal">
      <formula>0</formula>
    </cfRule>
  </conditionalFormatting>
  <conditionalFormatting sqref="R123:R124">
    <cfRule type="cellIs" dxfId="197" priority="267" operator="equal">
      <formula>0</formula>
    </cfRule>
  </conditionalFormatting>
  <conditionalFormatting sqref="R111">
    <cfRule type="cellIs" dxfId="196" priority="266" operator="equal">
      <formula>0</formula>
    </cfRule>
  </conditionalFormatting>
  <conditionalFormatting sqref="R110">
    <cfRule type="cellIs" dxfId="195" priority="265" operator="equal">
      <formula>0</formula>
    </cfRule>
  </conditionalFormatting>
  <conditionalFormatting sqref="R109">
    <cfRule type="cellIs" dxfId="194" priority="263" operator="equal">
      <formula>0</formula>
    </cfRule>
  </conditionalFormatting>
  <conditionalFormatting sqref="R106">
    <cfRule type="cellIs" dxfId="193" priority="262" operator="equal">
      <formula>0</formula>
    </cfRule>
  </conditionalFormatting>
  <conditionalFormatting sqref="Q125:R125">
    <cfRule type="cellIs" dxfId="192" priority="261" operator="equal">
      <formula>0</formula>
    </cfRule>
  </conditionalFormatting>
  <conditionalFormatting sqref="Q123:Q124">
    <cfRule type="cellIs" dxfId="191" priority="260" operator="equal">
      <formula>0</formula>
    </cfRule>
  </conditionalFormatting>
  <conditionalFormatting sqref="Q96">
    <cfRule type="cellIs" dxfId="190" priority="253" operator="equal">
      <formula>0</formula>
    </cfRule>
  </conditionalFormatting>
  <conditionalFormatting sqref="Q96">
    <cfRule type="cellIs" dxfId="189" priority="252" operator="equal">
      <formula>0</formula>
    </cfRule>
  </conditionalFormatting>
  <conditionalFormatting sqref="R82">
    <cfRule type="cellIs" dxfId="188" priority="245" operator="equal">
      <formula>0</formula>
    </cfRule>
  </conditionalFormatting>
  <conditionalFormatting sqref="R185">
    <cfRule type="cellIs" dxfId="187" priority="247" operator="equal">
      <formula>0</formula>
    </cfRule>
  </conditionalFormatting>
  <conditionalFormatting sqref="R83">
    <cfRule type="cellIs" dxfId="186" priority="246" operator="equal">
      <formula>0</formula>
    </cfRule>
  </conditionalFormatting>
  <conditionalFormatting sqref="Q94">
    <cfRule type="cellIs" dxfId="185" priority="244" operator="equal">
      <formula>0</formula>
    </cfRule>
  </conditionalFormatting>
  <conditionalFormatting sqref="X12 P12:R12">
    <cfRule type="cellIs" dxfId="184" priority="236" operator="equal">
      <formula>0</formula>
    </cfRule>
  </conditionalFormatting>
  <conditionalFormatting sqref="R86">
    <cfRule type="cellIs" dxfId="183" priority="239" operator="equal">
      <formula>0</formula>
    </cfRule>
  </conditionalFormatting>
  <conditionalFormatting sqref="U12:X12 K12 M12:N12">
    <cfRule type="cellIs" dxfId="182" priority="235" operator="equal">
      <formula>0</formula>
    </cfRule>
  </conditionalFormatting>
  <conditionalFormatting sqref="Q84:Q86">
    <cfRule type="cellIs" dxfId="181" priority="234" operator="equal">
      <formula>0</formula>
    </cfRule>
  </conditionalFormatting>
  <conditionalFormatting sqref="Q84:Q86">
    <cfRule type="cellIs" dxfId="180" priority="233" operator="equal">
      <formula>0</formula>
    </cfRule>
  </conditionalFormatting>
  <conditionalFormatting sqref="R84:R85">
    <cfRule type="cellIs" dxfId="179" priority="232" operator="equal">
      <formula>0</formula>
    </cfRule>
  </conditionalFormatting>
  <conditionalFormatting sqref="Q106">
    <cfRule type="cellIs" dxfId="178" priority="231" operator="equal">
      <formula>0</formula>
    </cfRule>
  </conditionalFormatting>
  <conditionalFormatting sqref="Q98">
    <cfRule type="cellIs" dxfId="177" priority="230" operator="equal">
      <formula>0</formula>
    </cfRule>
  </conditionalFormatting>
  <conditionalFormatting sqref="P107">
    <cfRule type="cellIs" dxfId="176" priority="221" operator="equal">
      <formula>0</formula>
    </cfRule>
  </conditionalFormatting>
  <conditionalFormatting sqref="X11 P11:R11">
    <cfRule type="cellIs" dxfId="175" priority="225" operator="equal">
      <formula>0</formula>
    </cfRule>
  </conditionalFormatting>
  <conditionalFormatting sqref="Q126:R126">
    <cfRule type="cellIs" dxfId="174" priority="226" operator="equal">
      <formula>0</formula>
    </cfRule>
  </conditionalFormatting>
  <conditionalFormatting sqref="M11:N11 K11 U11:X11">
    <cfRule type="cellIs" dxfId="173" priority="224" operator="equal">
      <formula>0</formula>
    </cfRule>
  </conditionalFormatting>
  <conditionalFormatting sqref="R107">
    <cfRule type="cellIs" dxfId="172" priority="223" operator="equal">
      <formula>0</formula>
    </cfRule>
  </conditionalFormatting>
  <conditionalFormatting sqref="R107">
    <cfRule type="cellIs" dxfId="171" priority="222" operator="equal">
      <formula>0</formula>
    </cfRule>
  </conditionalFormatting>
  <conditionalFormatting sqref="R94">
    <cfRule type="cellIs" dxfId="170" priority="211" operator="equal">
      <formula>0</formula>
    </cfRule>
  </conditionalFormatting>
  <conditionalFormatting sqref="P13:R13">
    <cfRule type="cellIs" dxfId="169" priority="210" operator="equal">
      <formula>0</formula>
    </cfRule>
  </conditionalFormatting>
  <conditionalFormatting sqref="K13">
    <cfRule type="cellIs" dxfId="168" priority="207" operator="equal">
      <formula>0</formula>
    </cfRule>
  </conditionalFormatting>
  <conditionalFormatting sqref="X29 P29:R29">
    <cfRule type="cellIs" dxfId="167" priority="217" operator="equal">
      <formula>0</formula>
    </cfRule>
  </conditionalFormatting>
  <conditionalFormatting sqref="U29:X29 K29 M29:N29">
    <cfRule type="cellIs" dxfId="166" priority="216" operator="equal">
      <formula>0</formula>
    </cfRule>
  </conditionalFormatting>
  <conditionalFormatting sqref="Q106">
    <cfRule type="cellIs" dxfId="165" priority="215" operator="equal">
      <formula>0</formula>
    </cfRule>
  </conditionalFormatting>
  <conditionalFormatting sqref="U13:X13 M13:N13">
    <cfRule type="cellIs" dxfId="164" priority="208" operator="equal">
      <formula>0</formula>
    </cfRule>
  </conditionalFormatting>
  <conditionalFormatting sqref="R98">
    <cfRule type="cellIs" dxfId="163" priority="212" operator="equal">
      <formula>0</formula>
    </cfRule>
  </conditionalFormatting>
  <conditionalFormatting sqref="X13">
    <cfRule type="cellIs" dxfId="162" priority="209" operator="equal">
      <formula>0</formula>
    </cfRule>
  </conditionalFormatting>
  <conditionalFormatting sqref="P112:R112 K112 M112:N112 U112:X112">
    <cfRule type="cellIs" dxfId="161" priority="204" operator="equal">
      <formula>0</formula>
    </cfRule>
  </conditionalFormatting>
  <conditionalFormatting sqref="P38:R38">
    <cfRule type="cellIs" dxfId="160" priority="203" operator="equal">
      <formula>0</formula>
    </cfRule>
  </conditionalFormatting>
  <conditionalFormatting sqref="X38">
    <cfRule type="cellIs" dxfId="159" priority="202" operator="equal">
      <formula>0</formula>
    </cfRule>
  </conditionalFormatting>
  <conditionalFormatting sqref="U38:X38 K38 M38:N38">
    <cfRule type="cellIs" dxfId="158" priority="201" operator="equal">
      <formula>0</formula>
    </cfRule>
  </conditionalFormatting>
  <conditionalFormatting sqref="K43 M43:N43 U43:X43 P43:R43">
    <cfRule type="cellIs" dxfId="157" priority="200" operator="equal">
      <formula>0</formula>
    </cfRule>
  </conditionalFormatting>
  <conditionalFormatting sqref="R79">
    <cfRule type="cellIs" dxfId="156" priority="198" operator="equal">
      <formula>0</formula>
    </cfRule>
  </conditionalFormatting>
  <conditionalFormatting sqref="Q79">
    <cfRule type="cellIs" dxfId="155" priority="197" operator="equal">
      <formula>0</formula>
    </cfRule>
  </conditionalFormatting>
  <conditionalFormatting sqref="Q79">
    <cfRule type="cellIs" dxfId="154" priority="196" operator="equal">
      <formula>0</formula>
    </cfRule>
  </conditionalFormatting>
  <conditionalFormatting sqref="X25 P25:R25">
    <cfRule type="cellIs" dxfId="153" priority="194" operator="equal">
      <formula>0</formula>
    </cfRule>
  </conditionalFormatting>
  <conditionalFormatting sqref="U25:X25 K25 M25:N25">
    <cfRule type="cellIs" dxfId="152" priority="193" operator="equal">
      <formula>0</formula>
    </cfRule>
  </conditionalFormatting>
  <conditionalFormatting sqref="X28 P28:R28">
    <cfRule type="cellIs" dxfId="151" priority="192" operator="equal">
      <formula>0</formula>
    </cfRule>
  </conditionalFormatting>
  <conditionalFormatting sqref="U28:X28 K28 M28:N28">
    <cfRule type="cellIs" dxfId="150" priority="191" operator="equal">
      <formula>0</formula>
    </cfRule>
  </conditionalFormatting>
  <conditionalFormatting sqref="M78:N78 K78 U78:X78">
    <cfRule type="cellIs" dxfId="149" priority="187" operator="equal">
      <formula>0</formula>
    </cfRule>
  </conditionalFormatting>
  <conditionalFormatting sqref="P118:R118 K118 M118:N118 U118:X118">
    <cfRule type="cellIs" dxfId="148" priority="186" operator="equal">
      <formula>0</formula>
    </cfRule>
  </conditionalFormatting>
  <conditionalFormatting sqref="X78 P78 R78">
    <cfRule type="cellIs" dxfId="147" priority="188" operator="equal">
      <formula>0</formula>
    </cfRule>
  </conditionalFormatting>
  <conditionalFormatting sqref="P30:R30">
    <cfRule type="cellIs" dxfId="146" priority="185" operator="equal">
      <formula>0</formula>
    </cfRule>
  </conditionalFormatting>
  <conditionalFormatting sqref="X30">
    <cfRule type="cellIs" dxfId="145" priority="184" operator="equal">
      <formula>0</formula>
    </cfRule>
  </conditionalFormatting>
  <conditionalFormatting sqref="U30:X30 K30 M30:N30">
    <cfRule type="cellIs" dxfId="144" priority="183" operator="equal">
      <formula>0</formula>
    </cfRule>
  </conditionalFormatting>
  <conditionalFormatting sqref="Q90">
    <cfRule type="cellIs" dxfId="143" priority="178" operator="equal">
      <formula>0</formula>
    </cfRule>
  </conditionalFormatting>
  <conditionalFormatting sqref="Q104">
    <cfRule type="cellIs" dxfId="142" priority="170" operator="equal">
      <formula>0</formula>
    </cfRule>
  </conditionalFormatting>
  <conditionalFormatting sqref="Q90">
    <cfRule type="cellIs" dxfId="141" priority="177" operator="equal">
      <formula>0</formula>
    </cfRule>
  </conditionalFormatting>
  <conditionalFormatting sqref="R90">
    <cfRule type="cellIs" dxfId="140" priority="176" operator="equal">
      <formula>0</formula>
    </cfRule>
  </conditionalFormatting>
  <conditionalFormatting sqref="Q81">
    <cfRule type="cellIs" dxfId="139" priority="175" operator="equal">
      <formula>0</formula>
    </cfRule>
  </conditionalFormatting>
  <conditionalFormatting sqref="Q81">
    <cfRule type="cellIs" dxfId="138" priority="174" operator="equal">
      <formula>0</formula>
    </cfRule>
  </conditionalFormatting>
  <conditionalFormatting sqref="Q80">
    <cfRule type="cellIs" dxfId="137" priority="173" operator="equal">
      <formula>0</formula>
    </cfRule>
  </conditionalFormatting>
  <conditionalFormatting sqref="Q80">
    <cfRule type="cellIs" dxfId="136" priority="172" operator="equal">
      <formula>0</formula>
    </cfRule>
  </conditionalFormatting>
  <conditionalFormatting sqref="Q104">
    <cfRule type="cellIs" dxfId="135" priority="171" operator="equal">
      <formula>0</formula>
    </cfRule>
  </conditionalFormatting>
  <conditionalFormatting sqref="P21:R21">
    <cfRule type="cellIs" dxfId="134" priority="169" operator="equal">
      <formula>0</formula>
    </cfRule>
  </conditionalFormatting>
  <conditionalFormatting sqref="X21">
    <cfRule type="cellIs" dxfId="133" priority="168" operator="equal">
      <formula>0</formula>
    </cfRule>
  </conditionalFormatting>
  <conditionalFormatting sqref="U21:X21 K21 M21:N21">
    <cfRule type="cellIs" dxfId="132" priority="167" operator="equal">
      <formula>0</formula>
    </cfRule>
  </conditionalFormatting>
  <conditionalFormatting sqref="P108 K108 M108:N108 U108:X108">
    <cfRule type="cellIs" dxfId="131" priority="166" operator="equal">
      <formula>0</formula>
    </cfRule>
  </conditionalFormatting>
  <conditionalFormatting sqref="Q108">
    <cfRule type="cellIs" dxfId="130" priority="165" operator="equal">
      <formula>0</formula>
    </cfRule>
  </conditionalFormatting>
  <conditionalFormatting sqref="Q108">
    <cfRule type="cellIs" dxfId="129" priority="164" operator="equal">
      <formula>0</formula>
    </cfRule>
  </conditionalFormatting>
  <conditionalFormatting sqref="R108">
    <cfRule type="cellIs" dxfId="128" priority="163" operator="equal">
      <formula>0</formula>
    </cfRule>
  </conditionalFormatting>
  <conditionalFormatting sqref="P37:R37 K37 M37:N37 U37:X37">
    <cfRule type="cellIs" dxfId="127" priority="162" operator="equal">
      <formula>0</formula>
    </cfRule>
  </conditionalFormatting>
  <conditionalFormatting sqref="R80">
    <cfRule type="cellIs" dxfId="126" priority="161" operator="equal">
      <formula>0</formula>
    </cfRule>
  </conditionalFormatting>
  <conditionalFormatting sqref="R81">
    <cfRule type="cellIs" dxfId="125" priority="160" operator="equal">
      <formula>0</formula>
    </cfRule>
  </conditionalFormatting>
  <conditionalFormatting sqref="P105:R105 K105 M105:N105 U105:X105">
    <cfRule type="cellIs" dxfId="124" priority="158" operator="equal">
      <formula>0</formula>
    </cfRule>
  </conditionalFormatting>
  <conditionalFormatting sqref="P10:R10">
    <cfRule type="cellIs" dxfId="123" priority="157" operator="equal">
      <formula>0</formula>
    </cfRule>
  </conditionalFormatting>
  <conditionalFormatting sqref="X10">
    <cfRule type="cellIs" dxfId="122" priority="156" operator="equal">
      <formula>0</formula>
    </cfRule>
  </conditionalFormatting>
  <conditionalFormatting sqref="U10:X10 K10 M10:N10">
    <cfRule type="cellIs" dxfId="121" priority="155" operator="equal">
      <formula>0</formula>
    </cfRule>
  </conditionalFormatting>
  <conditionalFormatting sqref="Q78">
    <cfRule type="cellIs" dxfId="120" priority="154" operator="equal">
      <formula>0</formula>
    </cfRule>
  </conditionalFormatting>
  <conditionalFormatting sqref="Q78">
    <cfRule type="cellIs" dxfId="119" priority="153" operator="equal">
      <formula>0</formula>
    </cfRule>
  </conditionalFormatting>
  <conditionalFormatting sqref="X26 P26:R26">
    <cfRule type="cellIs" dxfId="118" priority="147" operator="equal">
      <formula>0</formula>
    </cfRule>
  </conditionalFormatting>
  <conditionalFormatting sqref="U26:X26 K26 M26:N26">
    <cfRule type="cellIs" dxfId="117" priority="146" operator="equal">
      <formula>0</formula>
    </cfRule>
  </conditionalFormatting>
  <conditionalFormatting sqref="X24 P24:R24">
    <cfRule type="cellIs" dxfId="116" priority="140" operator="equal">
      <formula>0</formula>
    </cfRule>
  </conditionalFormatting>
  <conditionalFormatting sqref="M24:N24 K24 U24:X24">
    <cfRule type="cellIs" dxfId="115" priority="139" operator="equal">
      <formula>0</formula>
    </cfRule>
  </conditionalFormatting>
  <conditionalFormatting sqref="X9 P9:R9">
    <cfRule type="cellIs" dxfId="114" priority="138" operator="equal">
      <formula>0</formula>
    </cfRule>
  </conditionalFormatting>
  <conditionalFormatting sqref="U9:X9 K9 M9:N9">
    <cfRule type="cellIs" dxfId="113" priority="137" operator="equal">
      <formula>0</formula>
    </cfRule>
  </conditionalFormatting>
  <conditionalFormatting sqref="P92 K92 M92:N92 U92:X92">
    <cfRule type="cellIs" dxfId="112" priority="136" operator="equal">
      <formula>0</formula>
    </cfRule>
  </conditionalFormatting>
  <conditionalFormatting sqref="Q92">
    <cfRule type="cellIs" dxfId="111" priority="135" operator="equal">
      <formula>0</formula>
    </cfRule>
  </conditionalFormatting>
  <conditionalFormatting sqref="Q92">
    <cfRule type="cellIs" dxfId="110" priority="134" operator="equal">
      <formula>0</formula>
    </cfRule>
  </conditionalFormatting>
  <conditionalFormatting sqref="R92">
    <cfRule type="cellIs" dxfId="109" priority="133" operator="equal">
      <formula>0</formula>
    </cfRule>
  </conditionalFormatting>
  <conditionalFormatting sqref="M93:N93 K93 P93:R93 U93:X93">
    <cfRule type="cellIs" dxfId="108" priority="132" operator="equal">
      <formula>0</formula>
    </cfRule>
  </conditionalFormatting>
  <conditionalFormatting sqref="M91:N91 K91 P91 U91:X91">
    <cfRule type="cellIs" dxfId="107" priority="131" operator="equal">
      <formula>0</formula>
    </cfRule>
  </conditionalFormatting>
  <conditionalFormatting sqref="Q91">
    <cfRule type="cellIs" dxfId="106" priority="130" operator="equal">
      <formula>0</formula>
    </cfRule>
  </conditionalFormatting>
  <conditionalFormatting sqref="Q91">
    <cfRule type="cellIs" dxfId="105" priority="129" operator="equal">
      <formula>0</formula>
    </cfRule>
  </conditionalFormatting>
  <conditionalFormatting sqref="Q91">
    <cfRule type="cellIs" dxfId="104" priority="128" operator="equal">
      <formula>0</formula>
    </cfRule>
  </conditionalFormatting>
  <conditionalFormatting sqref="R91">
    <cfRule type="cellIs" dxfId="103" priority="127" operator="equal">
      <formula>0</formula>
    </cfRule>
  </conditionalFormatting>
  <conditionalFormatting sqref="P22:R22">
    <cfRule type="cellIs" dxfId="102" priority="126" operator="equal">
      <formula>0</formula>
    </cfRule>
  </conditionalFormatting>
  <conditionalFormatting sqref="X22">
    <cfRule type="cellIs" dxfId="101" priority="125" operator="equal">
      <formula>0</formula>
    </cfRule>
  </conditionalFormatting>
  <conditionalFormatting sqref="U22:X22 K22 M22:N22">
    <cfRule type="cellIs" dxfId="100" priority="124" operator="equal">
      <formula>0</formula>
    </cfRule>
  </conditionalFormatting>
  <conditionalFormatting sqref="P23:R23">
    <cfRule type="cellIs" dxfId="99" priority="123" operator="equal">
      <formula>0</formula>
    </cfRule>
  </conditionalFormatting>
  <conditionalFormatting sqref="X23">
    <cfRule type="cellIs" dxfId="98" priority="122" operator="equal">
      <formula>0</formula>
    </cfRule>
  </conditionalFormatting>
  <conditionalFormatting sqref="U23:X23 K23 M23:N23">
    <cfRule type="cellIs" dxfId="97" priority="121" operator="equal">
      <formula>0</formula>
    </cfRule>
  </conditionalFormatting>
  <conditionalFormatting sqref="X76 P76">
    <cfRule type="cellIs" dxfId="96" priority="118" operator="equal">
      <formula>0</formula>
    </cfRule>
  </conditionalFormatting>
  <conditionalFormatting sqref="P113:R113 U113:X113 M113:N113 K113">
    <cfRule type="cellIs" dxfId="95" priority="119" operator="equal">
      <formula>0</formula>
    </cfRule>
  </conditionalFormatting>
  <conditionalFormatting sqref="M76:N76 U76:X76 K76">
    <cfRule type="cellIs" dxfId="94" priority="117" operator="equal">
      <formula>0</formula>
    </cfRule>
  </conditionalFormatting>
  <conditionalFormatting sqref="K75 M75:N75 U75:X75 P75">
    <cfRule type="cellIs" dxfId="93" priority="116" operator="equal">
      <formula>0</formula>
    </cfRule>
  </conditionalFormatting>
  <conditionalFormatting sqref="U73:X73 M73:N73 K73 P73">
    <cfRule type="cellIs" dxfId="92" priority="115" operator="equal">
      <formula>0</formula>
    </cfRule>
  </conditionalFormatting>
  <conditionalFormatting sqref="U72:X72 M72:N72 K72 P72">
    <cfRule type="cellIs" dxfId="91" priority="114" operator="equal">
      <formula>0</formula>
    </cfRule>
  </conditionalFormatting>
  <conditionalFormatting sqref="M71:N71 K71 U71:X71 P71">
    <cfRule type="cellIs" dxfId="90" priority="113" operator="equal">
      <formula>0</formula>
    </cfRule>
  </conditionalFormatting>
  <conditionalFormatting sqref="K70 M70:N70 U70:X70 P70">
    <cfRule type="cellIs" dxfId="89" priority="112" operator="equal">
      <formula>0</formula>
    </cfRule>
  </conditionalFormatting>
  <conditionalFormatting sqref="X69 P69">
    <cfRule type="cellIs" dxfId="88" priority="111" operator="equal">
      <formula>0</formula>
    </cfRule>
  </conditionalFormatting>
  <conditionalFormatting sqref="M69:N69 U69:X69">
    <cfRule type="cellIs" dxfId="87" priority="110" operator="equal">
      <formula>0</formula>
    </cfRule>
  </conditionalFormatting>
  <conditionalFormatting sqref="R76">
    <cfRule type="cellIs" dxfId="86" priority="109" operator="equal">
      <formula>0</formula>
    </cfRule>
  </conditionalFormatting>
  <conditionalFormatting sqref="R75">
    <cfRule type="cellIs" dxfId="85" priority="108" operator="equal">
      <formula>0</formula>
    </cfRule>
  </conditionalFormatting>
  <conditionalFormatting sqref="R74">
    <cfRule type="cellIs" dxfId="84" priority="107" operator="equal">
      <formula>0</formula>
    </cfRule>
  </conditionalFormatting>
  <conditionalFormatting sqref="Q76">
    <cfRule type="cellIs" dxfId="83" priority="106" operator="equal">
      <formula>0</formula>
    </cfRule>
  </conditionalFormatting>
  <conditionalFormatting sqref="Q76">
    <cfRule type="cellIs" dxfId="82" priority="105" operator="equal">
      <formula>0</formula>
    </cfRule>
  </conditionalFormatting>
  <conditionalFormatting sqref="Q75">
    <cfRule type="cellIs" dxfId="81" priority="104" operator="equal">
      <formula>0</formula>
    </cfRule>
  </conditionalFormatting>
  <conditionalFormatting sqref="Q75">
    <cfRule type="cellIs" dxfId="80" priority="103" operator="equal">
      <formula>0</formula>
    </cfRule>
  </conditionalFormatting>
  <conditionalFormatting sqref="Q74">
    <cfRule type="cellIs" dxfId="79" priority="102" operator="equal">
      <formula>0</formula>
    </cfRule>
  </conditionalFormatting>
  <conditionalFormatting sqref="Q74">
    <cfRule type="cellIs" dxfId="78" priority="101" operator="equal">
      <formula>0</formula>
    </cfRule>
  </conditionalFormatting>
  <conditionalFormatting sqref="Q73">
    <cfRule type="cellIs" dxfId="77" priority="95" operator="equal">
      <formula>0</formula>
    </cfRule>
  </conditionalFormatting>
  <conditionalFormatting sqref="Q73">
    <cfRule type="cellIs" dxfId="76" priority="94" operator="equal">
      <formula>0</formula>
    </cfRule>
  </conditionalFormatting>
  <conditionalFormatting sqref="R77">
    <cfRule type="cellIs" dxfId="75" priority="73" operator="equal">
      <formula>0</formula>
    </cfRule>
  </conditionalFormatting>
  <conditionalFormatting sqref="Q77">
    <cfRule type="cellIs" dxfId="74" priority="72" operator="equal">
      <formula>0</formula>
    </cfRule>
  </conditionalFormatting>
  <conditionalFormatting sqref="R73">
    <cfRule type="cellIs" dxfId="73" priority="89" operator="equal">
      <formula>0</formula>
    </cfRule>
  </conditionalFormatting>
  <conditionalFormatting sqref="Q71">
    <cfRule type="cellIs" dxfId="72" priority="58" operator="equal">
      <formula>0</formula>
    </cfRule>
  </conditionalFormatting>
  <conditionalFormatting sqref="Q72">
    <cfRule type="cellIs" dxfId="71" priority="59" operator="equal">
      <formula>0</formula>
    </cfRule>
  </conditionalFormatting>
  <conditionalFormatting sqref="X64 P64">
    <cfRule type="cellIs" dxfId="70" priority="79" operator="equal">
      <formula>0</formula>
    </cfRule>
  </conditionalFormatting>
  <conditionalFormatting sqref="U64:X64 K64 M64:N64">
    <cfRule type="cellIs" dxfId="69" priority="78" operator="equal">
      <formula>0</formula>
    </cfRule>
  </conditionalFormatting>
  <conditionalFormatting sqref="Q69">
    <cfRule type="cellIs" dxfId="68" priority="54" operator="equal">
      <formula>0</formula>
    </cfRule>
  </conditionalFormatting>
  <conditionalFormatting sqref="X41 P41:R41">
    <cfRule type="cellIs" dxfId="67" priority="75" operator="equal">
      <formula>0</formula>
    </cfRule>
  </conditionalFormatting>
  <conditionalFormatting sqref="U41:X41 K41 M41:N41">
    <cfRule type="cellIs" dxfId="66" priority="74" operator="equal">
      <formula>0</formula>
    </cfRule>
  </conditionalFormatting>
  <conditionalFormatting sqref="Q77">
    <cfRule type="cellIs" dxfId="65" priority="71" operator="equal">
      <formula>0</formula>
    </cfRule>
  </conditionalFormatting>
  <conditionalFormatting sqref="R72">
    <cfRule type="cellIs" dxfId="64" priority="70" operator="equal">
      <formula>0</formula>
    </cfRule>
  </conditionalFormatting>
  <conditionalFormatting sqref="R71">
    <cfRule type="cellIs" dxfId="63" priority="69" operator="equal">
      <formula>0</formula>
    </cfRule>
  </conditionalFormatting>
  <conditionalFormatting sqref="R70">
    <cfRule type="cellIs" dxfId="62" priority="68" operator="equal">
      <formula>0</formula>
    </cfRule>
  </conditionalFormatting>
  <conditionalFormatting sqref="R69">
    <cfRule type="cellIs" dxfId="61" priority="67" operator="equal">
      <formula>0</formula>
    </cfRule>
  </conditionalFormatting>
  <conditionalFormatting sqref="R68">
    <cfRule type="cellIs" dxfId="60" priority="66" operator="equal">
      <formula>0</formula>
    </cfRule>
  </conditionalFormatting>
  <conditionalFormatting sqref="R67">
    <cfRule type="cellIs" dxfId="59" priority="65" operator="equal">
      <formula>0</formula>
    </cfRule>
  </conditionalFormatting>
  <conditionalFormatting sqref="R66">
    <cfRule type="cellIs" dxfId="58" priority="64" operator="equal">
      <formula>0</formula>
    </cfRule>
  </conditionalFormatting>
  <conditionalFormatting sqref="R65">
    <cfRule type="cellIs" dxfId="57" priority="63" operator="equal">
      <formula>0</formula>
    </cfRule>
  </conditionalFormatting>
  <conditionalFormatting sqref="R64">
    <cfRule type="cellIs" dxfId="56" priority="62" operator="equal">
      <formula>0</formula>
    </cfRule>
  </conditionalFormatting>
  <conditionalFormatting sqref="R63">
    <cfRule type="cellIs" dxfId="55" priority="61" operator="equal">
      <formula>0</formula>
    </cfRule>
  </conditionalFormatting>
  <conditionalFormatting sqref="Q72">
    <cfRule type="cellIs" dxfId="54" priority="60" operator="equal">
      <formula>0</formula>
    </cfRule>
  </conditionalFormatting>
  <conditionalFormatting sqref="Q71">
    <cfRule type="cellIs" dxfId="53" priority="57" operator="equal">
      <formula>0</formula>
    </cfRule>
  </conditionalFormatting>
  <conditionalFormatting sqref="Q70">
    <cfRule type="cellIs" dxfId="52" priority="56" operator="equal">
      <formula>0</formula>
    </cfRule>
  </conditionalFormatting>
  <conditionalFormatting sqref="Q70">
    <cfRule type="cellIs" dxfId="51" priority="55" operator="equal">
      <formula>0</formula>
    </cfRule>
  </conditionalFormatting>
  <conditionalFormatting sqref="Q69">
    <cfRule type="cellIs" dxfId="50" priority="53" operator="equal">
      <formula>0</formula>
    </cfRule>
  </conditionalFormatting>
  <conditionalFormatting sqref="Q68">
    <cfRule type="cellIs" dxfId="49" priority="52" operator="equal">
      <formula>0</formula>
    </cfRule>
  </conditionalFormatting>
  <conditionalFormatting sqref="Q68">
    <cfRule type="cellIs" dxfId="48" priority="51" operator="equal">
      <formula>0</formula>
    </cfRule>
  </conditionalFormatting>
  <conditionalFormatting sqref="Q67">
    <cfRule type="cellIs" dxfId="47" priority="50" operator="equal">
      <formula>0</formula>
    </cfRule>
  </conditionalFormatting>
  <conditionalFormatting sqref="Q67">
    <cfRule type="cellIs" dxfId="46" priority="49" operator="equal">
      <formula>0</formula>
    </cfRule>
  </conditionalFormatting>
  <conditionalFormatting sqref="Q66">
    <cfRule type="cellIs" dxfId="45" priority="48" operator="equal">
      <formula>0</formula>
    </cfRule>
  </conditionalFormatting>
  <conditionalFormatting sqref="Q66">
    <cfRule type="cellIs" dxfId="44" priority="47" operator="equal">
      <formula>0</formula>
    </cfRule>
  </conditionalFormatting>
  <conditionalFormatting sqref="Q65">
    <cfRule type="cellIs" dxfId="43" priority="46" operator="equal">
      <formula>0</formula>
    </cfRule>
  </conditionalFormatting>
  <conditionalFormatting sqref="Q65">
    <cfRule type="cellIs" dxfId="42" priority="45" operator="equal">
      <formula>0</formula>
    </cfRule>
  </conditionalFormatting>
  <conditionalFormatting sqref="Q64">
    <cfRule type="cellIs" dxfId="41" priority="44" operator="equal">
      <formula>0</formula>
    </cfRule>
  </conditionalFormatting>
  <conditionalFormatting sqref="Q64">
    <cfRule type="cellIs" dxfId="40" priority="43" operator="equal">
      <formula>0</formula>
    </cfRule>
  </conditionalFormatting>
  <conditionalFormatting sqref="Q63">
    <cfRule type="cellIs" dxfId="39" priority="42" operator="equal">
      <formula>0</formula>
    </cfRule>
  </conditionalFormatting>
  <conditionalFormatting sqref="Q63">
    <cfRule type="cellIs" dxfId="38" priority="41" operator="equal">
      <formula>0</formula>
    </cfRule>
  </conditionalFormatting>
  <conditionalFormatting sqref="R60">
    <cfRule type="cellIs" dxfId="37" priority="40" operator="equal">
      <formula>0</formula>
    </cfRule>
  </conditionalFormatting>
  <conditionalFormatting sqref="R62">
    <cfRule type="cellIs" dxfId="36" priority="39" operator="equal">
      <formula>0</formula>
    </cfRule>
  </conditionalFormatting>
  <conditionalFormatting sqref="X59 P59">
    <cfRule type="cellIs" dxfId="35" priority="38" operator="equal">
      <formula>0</formula>
    </cfRule>
  </conditionalFormatting>
  <conditionalFormatting sqref="U59:X59 K59 M59:N59">
    <cfRule type="cellIs" dxfId="34" priority="37" operator="equal">
      <formula>0</formula>
    </cfRule>
  </conditionalFormatting>
  <conditionalFormatting sqref="Q59">
    <cfRule type="cellIs" dxfId="33" priority="34" operator="equal">
      <formula>0</formula>
    </cfRule>
  </conditionalFormatting>
  <conditionalFormatting sqref="R59">
    <cfRule type="cellIs" dxfId="32" priority="33" operator="equal">
      <formula>0</formula>
    </cfRule>
  </conditionalFormatting>
  <conditionalFormatting sqref="X20 P20:R20">
    <cfRule type="cellIs" dxfId="31" priority="32" operator="equal">
      <formula>0</formula>
    </cfRule>
  </conditionalFormatting>
  <conditionalFormatting sqref="U20:X20 K20 M20:N20">
    <cfRule type="cellIs" dxfId="30" priority="31" operator="equal">
      <formula>0</formula>
    </cfRule>
  </conditionalFormatting>
  <conditionalFormatting sqref="P4:R4">
    <cfRule type="cellIs" dxfId="29" priority="30" operator="equal">
      <formula>0</formula>
    </cfRule>
  </conditionalFormatting>
  <conditionalFormatting sqref="K4">
    <cfRule type="cellIs" dxfId="28" priority="29" operator="equal">
      <formula>0</formula>
    </cfRule>
  </conditionalFormatting>
  <conditionalFormatting sqref="M4">
    <cfRule type="cellIs" dxfId="27" priority="28" operator="equal">
      <formula>0</formula>
    </cfRule>
  </conditionalFormatting>
  <conditionalFormatting sqref="N4">
    <cfRule type="cellIs" dxfId="26" priority="27" operator="equal">
      <formula>0</formula>
    </cfRule>
  </conditionalFormatting>
  <conditionalFormatting sqref="U4">
    <cfRule type="cellIs" dxfId="25" priority="26" operator="equal">
      <formula>0</formula>
    </cfRule>
  </conditionalFormatting>
  <conditionalFormatting sqref="V4">
    <cfRule type="cellIs" dxfId="24" priority="25" operator="equal">
      <formula>0</formula>
    </cfRule>
  </conditionalFormatting>
  <conditionalFormatting sqref="W4">
    <cfRule type="cellIs" dxfId="23" priority="24" operator="equal">
      <formula>0</formula>
    </cfRule>
  </conditionalFormatting>
  <conditionalFormatting sqref="K4:X4">
    <cfRule type="containsErrors" dxfId="22" priority="23">
      <formula>ISERROR(K4)</formula>
    </cfRule>
  </conditionalFormatting>
  <conditionalFormatting sqref="X32 P32:R32">
    <cfRule type="cellIs" dxfId="21" priority="22" operator="equal">
      <formula>0</formula>
    </cfRule>
  </conditionalFormatting>
  <conditionalFormatting sqref="U32:X32 K32 M32:N32">
    <cfRule type="cellIs" dxfId="20" priority="21" operator="equal">
      <formula>0</formula>
    </cfRule>
  </conditionalFormatting>
  <conditionalFormatting sqref="X27 P27:R27">
    <cfRule type="cellIs" dxfId="19" priority="20" operator="equal">
      <formula>0</formula>
    </cfRule>
  </conditionalFormatting>
  <conditionalFormatting sqref="U27:X27 K27 M27:N27">
    <cfRule type="cellIs" dxfId="18" priority="19" operator="equal">
      <formula>0</formula>
    </cfRule>
  </conditionalFormatting>
  <conditionalFormatting sqref="P42:R42">
    <cfRule type="cellIs" dxfId="17" priority="18" operator="equal">
      <formula>0</formula>
    </cfRule>
  </conditionalFormatting>
  <conditionalFormatting sqref="X42">
    <cfRule type="cellIs" dxfId="16" priority="17" operator="equal">
      <formula>0</formula>
    </cfRule>
  </conditionalFormatting>
  <conditionalFormatting sqref="U42:X42 K42 M42:N42">
    <cfRule type="cellIs" dxfId="15" priority="16" operator="equal">
      <formula>0</formula>
    </cfRule>
  </conditionalFormatting>
  <conditionalFormatting sqref="X18 P18:R18">
    <cfRule type="cellIs" dxfId="14" priority="15" operator="equal">
      <formula>0</formula>
    </cfRule>
  </conditionalFormatting>
  <conditionalFormatting sqref="U18:X18 K18 M18:N18">
    <cfRule type="cellIs" dxfId="13" priority="14" operator="equal">
      <formula>0</formula>
    </cfRule>
  </conditionalFormatting>
  <conditionalFormatting sqref="X49 P49:R49">
    <cfRule type="cellIs" dxfId="12" priority="13" operator="equal">
      <formula>0</formula>
    </cfRule>
  </conditionalFormatting>
  <conditionalFormatting sqref="U49:X49 K49 M49:N49">
    <cfRule type="cellIs" dxfId="11" priority="12" operator="equal">
      <formula>0</formula>
    </cfRule>
  </conditionalFormatting>
  <conditionalFormatting sqref="X31 P31:R31">
    <cfRule type="cellIs" dxfId="10" priority="11" operator="equal">
      <formula>0</formula>
    </cfRule>
  </conditionalFormatting>
  <conditionalFormatting sqref="U31:X31 K31 M31:N31">
    <cfRule type="cellIs" dxfId="9" priority="10" operator="equal">
      <formula>0</formula>
    </cfRule>
  </conditionalFormatting>
  <conditionalFormatting sqref="X61 P61">
    <cfRule type="cellIs" dxfId="8" priority="9" operator="equal">
      <formula>0</formula>
    </cfRule>
  </conditionalFormatting>
  <conditionalFormatting sqref="U61:X61 K61 M61:N61">
    <cfRule type="cellIs" dxfId="7" priority="8" operator="equal">
      <formula>0</formula>
    </cfRule>
  </conditionalFormatting>
  <conditionalFormatting sqref="R61">
    <cfRule type="cellIs" dxfId="6" priority="7" operator="equal">
      <formula>0</formula>
    </cfRule>
  </conditionalFormatting>
  <conditionalFormatting sqref="Q61">
    <cfRule type="cellIs" dxfId="5" priority="6" operator="equal">
      <formula>0</formula>
    </cfRule>
  </conditionalFormatting>
  <conditionalFormatting sqref="X19 P19:R19">
    <cfRule type="cellIs" dxfId="4" priority="5" operator="equal">
      <formula>0</formula>
    </cfRule>
  </conditionalFormatting>
  <conditionalFormatting sqref="U19:X19 K19 M19:N19">
    <cfRule type="cellIs" dxfId="3" priority="4" operator="equal">
      <formula>0</formula>
    </cfRule>
  </conditionalFormatting>
  <conditionalFormatting sqref="P55:R55">
    <cfRule type="cellIs" dxfId="2" priority="3" operator="equal">
      <formula>0</formula>
    </cfRule>
  </conditionalFormatting>
  <conditionalFormatting sqref="X55">
    <cfRule type="cellIs" dxfId="1" priority="2" operator="equal">
      <formula>0</formula>
    </cfRule>
  </conditionalFormatting>
  <conditionalFormatting sqref="U55:X55 K55 M55:N55">
    <cfRule type="cellIs" dxfId="0" priority="1" operator="equal">
      <formula>0</formula>
    </cfRule>
  </conditionalFormatting>
  <hyperlinks>
    <hyperlink ref="Q102" r:id="rId1"/>
    <hyperlink ref="Q99" r:id="rId2"/>
    <hyperlink ref="Q100" r:id="rId3" display="Chicago Express"/>
    <hyperlink ref="Q97" r:id="rId4"/>
    <hyperlink ref="Q101" r:id="rId5"/>
    <hyperlink ref="Q95" r:id="rId6"/>
    <hyperlink ref="Q103" r:id="rId7"/>
    <hyperlink ref="Q87" r:id="rId8"/>
    <hyperlink ref="Q96" r:id="rId9"/>
    <hyperlink ref="Q82" r:id="rId10"/>
    <hyperlink ref="Q94" r:id="rId11"/>
    <hyperlink ref="Q83" r:id="rId12"/>
    <hyperlink ref="Q84:Q86" r:id="rId13" display="Kuala Lumpur Exp."/>
    <hyperlink ref="Q98" r:id="rId14"/>
    <hyperlink ref="Q106" r:id="rId15"/>
    <hyperlink ref="Q79" r:id="rId16"/>
    <hyperlink ref="Q90" r:id="rId17"/>
    <hyperlink ref="Q81" r:id="rId18"/>
    <hyperlink ref="Q80" r:id="rId19"/>
    <hyperlink ref="Q104" r:id="rId20"/>
    <hyperlink ref="Q108" r:id="rId21"/>
    <hyperlink ref="Q78" r:id="rId22"/>
    <hyperlink ref="Q92" r:id="rId23"/>
    <hyperlink ref="Q93" r:id="rId24"/>
    <hyperlink ref="Q91" r:id="rId25" display="Chicago Express"/>
    <hyperlink ref="Q76" r:id="rId26"/>
    <hyperlink ref="Q75" r:id="rId27"/>
    <hyperlink ref="Q74" r:id="rId28"/>
    <hyperlink ref="Q77" r:id="rId29"/>
    <hyperlink ref="Q73" r:id="rId30"/>
    <hyperlink ref="Q72" r:id="rId31"/>
    <hyperlink ref="Q71" r:id="rId32"/>
    <hyperlink ref="Q70" r:id="rId33"/>
    <hyperlink ref="Q69" r:id="rId34"/>
    <hyperlink ref="Q68" r:id="rId35"/>
    <hyperlink ref="Q67" r:id="rId36"/>
    <hyperlink ref="Q66" r:id="rId37"/>
    <hyperlink ref="Q65" r:id="rId38"/>
    <hyperlink ref="Q64" r:id="rId39"/>
    <hyperlink ref="Q63" r:id="rId40"/>
    <hyperlink ref="Q60" r:id="rId41"/>
    <hyperlink ref="Q62" r:id="rId42"/>
    <hyperlink ref="Q59" r:id="rId43"/>
    <hyperlink ref="Q61" r:id="rId4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Besmer</dc:creator>
  <cp:lastModifiedBy>Lars Lehmann</cp:lastModifiedBy>
  <dcterms:created xsi:type="dcterms:W3CDTF">2014-06-15T21:52:01Z</dcterms:created>
  <dcterms:modified xsi:type="dcterms:W3CDTF">2015-04-17T17:22:14Z</dcterms:modified>
</cp:coreProperties>
</file>