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showInkAnnotation="0" autoCompressPictures="0"/>
  <bookViews>
    <workbookView xWindow="0" yWindow="0" windowWidth="38280" windowHeight="20880" tabRatio="500"/>
  </bookViews>
  <sheets>
    <sheet name="Blatt1" sheetId="1" r:id="rId1"/>
  </sheets>
  <definedNames>
    <definedName name="_xlnm._FilterDatabase" localSheetId="0" hidden="1">Blatt1!$A$8:$AF$8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5" i="1" l="1"/>
  <c r="W15" i="1"/>
  <c r="V15" i="1"/>
  <c r="U15" i="1"/>
  <c r="P15" i="1"/>
  <c r="N15" i="1"/>
  <c r="M15" i="1"/>
  <c r="K15" i="1"/>
  <c r="X14" i="1"/>
  <c r="W14" i="1"/>
  <c r="V14" i="1"/>
  <c r="U14" i="1"/>
  <c r="P14" i="1"/>
  <c r="N14" i="1"/>
  <c r="M14" i="1"/>
  <c r="K14" i="1"/>
  <c r="X45" i="1"/>
  <c r="W45" i="1"/>
  <c r="V45" i="1"/>
  <c r="U45" i="1"/>
  <c r="P45" i="1"/>
  <c r="N45" i="1"/>
  <c r="M45" i="1"/>
  <c r="K45" i="1"/>
  <c r="X23" i="1"/>
  <c r="W23" i="1"/>
  <c r="V23" i="1"/>
  <c r="U23" i="1"/>
  <c r="P23" i="1"/>
  <c r="N23" i="1"/>
  <c r="M23" i="1"/>
  <c r="K23" i="1"/>
  <c r="X75" i="1"/>
  <c r="W75" i="1"/>
  <c r="V75" i="1"/>
  <c r="U75" i="1"/>
  <c r="P75" i="1"/>
  <c r="N75" i="1"/>
  <c r="M75" i="1"/>
  <c r="K75" i="1"/>
  <c r="X25" i="1"/>
  <c r="W25" i="1"/>
  <c r="V25" i="1"/>
  <c r="U25" i="1"/>
  <c r="P25" i="1"/>
  <c r="N25" i="1"/>
  <c r="M25" i="1"/>
  <c r="K25" i="1"/>
  <c r="X42" i="1"/>
  <c r="W42" i="1"/>
  <c r="V42" i="1"/>
  <c r="U42" i="1"/>
  <c r="P42" i="1"/>
  <c r="N42" i="1"/>
  <c r="M42" i="1"/>
  <c r="K42" i="1"/>
  <c r="X21" i="1"/>
  <c r="W21" i="1"/>
  <c r="V21" i="1"/>
  <c r="U21" i="1"/>
  <c r="P21" i="1"/>
  <c r="N21" i="1"/>
  <c r="M21" i="1"/>
  <c r="K21" i="1"/>
  <c r="X32" i="1"/>
  <c r="W32" i="1"/>
  <c r="V32" i="1"/>
  <c r="U32" i="1"/>
  <c r="P32" i="1"/>
  <c r="N32" i="1"/>
  <c r="M32" i="1"/>
  <c r="K32" i="1"/>
  <c r="X37" i="1"/>
  <c r="W37" i="1"/>
  <c r="V37" i="1"/>
  <c r="U37" i="1"/>
  <c r="P37" i="1"/>
  <c r="N37" i="1"/>
  <c r="M37" i="1"/>
  <c r="K37" i="1"/>
  <c r="X55" i="1"/>
  <c r="W55" i="1"/>
  <c r="V55" i="1"/>
  <c r="U55" i="1"/>
  <c r="P55" i="1"/>
  <c r="N55" i="1"/>
  <c r="M55" i="1"/>
  <c r="K55" i="1"/>
  <c r="X82" i="1"/>
  <c r="W82" i="1"/>
  <c r="V82" i="1"/>
  <c r="U82" i="1"/>
  <c r="P82" i="1"/>
  <c r="N82" i="1"/>
  <c r="M82" i="1"/>
  <c r="K82" i="1"/>
  <c r="X17" i="1"/>
  <c r="W17" i="1"/>
  <c r="V17" i="1"/>
  <c r="U17" i="1"/>
  <c r="P17" i="1"/>
  <c r="N17" i="1"/>
  <c r="M17" i="1"/>
  <c r="K17" i="1"/>
  <c r="X28" i="1"/>
  <c r="W28" i="1"/>
  <c r="V28" i="1"/>
  <c r="U28" i="1"/>
  <c r="P28" i="1"/>
  <c r="N28" i="1"/>
  <c r="M28" i="1"/>
  <c r="K28" i="1"/>
  <c r="X19" i="1"/>
  <c r="W19" i="1"/>
  <c r="V19" i="1"/>
  <c r="U19" i="1"/>
  <c r="P19" i="1"/>
  <c r="N19" i="1"/>
  <c r="M19" i="1"/>
  <c r="K19" i="1"/>
  <c r="X24" i="1"/>
  <c r="W24" i="1"/>
  <c r="V24" i="1"/>
  <c r="U24" i="1"/>
  <c r="P24" i="1"/>
  <c r="N24" i="1"/>
  <c r="M24" i="1"/>
  <c r="K24" i="1"/>
  <c r="X34" i="1"/>
  <c r="W34" i="1"/>
  <c r="V34" i="1"/>
  <c r="U34" i="1"/>
  <c r="P34" i="1"/>
  <c r="N34" i="1"/>
  <c r="M34" i="1"/>
  <c r="K34" i="1"/>
  <c r="X43" i="1"/>
  <c r="W43" i="1"/>
  <c r="V43" i="1"/>
  <c r="U43" i="1"/>
  <c r="P43" i="1"/>
  <c r="N43" i="1"/>
  <c r="M43" i="1"/>
  <c r="K43" i="1"/>
  <c r="X29" i="1"/>
  <c r="W29" i="1"/>
  <c r="V29" i="1"/>
  <c r="U29" i="1"/>
  <c r="P29" i="1"/>
  <c r="N29" i="1"/>
  <c r="M29" i="1"/>
  <c r="K29" i="1"/>
  <c r="X22" i="1"/>
  <c r="W22" i="1"/>
  <c r="V22" i="1"/>
  <c r="U22" i="1"/>
  <c r="P22" i="1"/>
  <c r="N22" i="1"/>
  <c r="M22" i="1"/>
  <c r="K22" i="1"/>
  <c r="X41" i="1"/>
  <c r="W41" i="1"/>
  <c r="V41" i="1"/>
  <c r="U41" i="1"/>
  <c r="P41" i="1"/>
  <c r="N41" i="1"/>
  <c r="M41" i="1"/>
  <c r="K41" i="1"/>
  <c r="X81" i="1"/>
  <c r="W81" i="1"/>
  <c r="V81" i="1"/>
  <c r="U81" i="1"/>
  <c r="P81" i="1"/>
  <c r="N81" i="1"/>
  <c r="M81" i="1"/>
  <c r="K81" i="1"/>
  <c r="X97" i="1"/>
  <c r="W97" i="1"/>
  <c r="V97" i="1"/>
  <c r="U97" i="1"/>
  <c r="P97" i="1"/>
  <c r="N97" i="1"/>
  <c r="M97" i="1"/>
  <c r="K97" i="1"/>
  <c r="X46" i="1"/>
  <c r="W46" i="1"/>
  <c r="V46" i="1"/>
  <c r="U46" i="1"/>
  <c r="P46" i="1"/>
  <c r="N46" i="1"/>
  <c r="M46" i="1"/>
  <c r="K46" i="1"/>
  <c r="X30" i="1"/>
  <c r="W30" i="1"/>
  <c r="V30" i="1"/>
  <c r="U30" i="1"/>
  <c r="P30" i="1"/>
  <c r="N30" i="1"/>
  <c r="M30" i="1"/>
  <c r="K30" i="1"/>
  <c r="X52" i="1"/>
  <c r="W52" i="1"/>
  <c r="V52" i="1"/>
  <c r="U52" i="1"/>
  <c r="P52" i="1"/>
  <c r="N52" i="1"/>
  <c r="M52" i="1"/>
  <c r="K52" i="1"/>
  <c r="X35" i="1"/>
  <c r="W35" i="1"/>
  <c r="V35" i="1"/>
  <c r="U35" i="1"/>
  <c r="P35" i="1"/>
  <c r="N35" i="1"/>
  <c r="M35" i="1"/>
  <c r="K35" i="1"/>
  <c r="X87" i="1"/>
  <c r="W87" i="1"/>
  <c r="V87" i="1"/>
  <c r="U87" i="1"/>
  <c r="P87" i="1"/>
  <c r="N87" i="1"/>
  <c r="M87" i="1"/>
  <c r="K87" i="1"/>
  <c r="X31" i="1"/>
  <c r="W31" i="1"/>
  <c r="V31" i="1"/>
  <c r="U31" i="1"/>
  <c r="P31" i="1"/>
  <c r="N31" i="1"/>
  <c r="M31" i="1"/>
  <c r="K31" i="1"/>
  <c r="X9" i="1"/>
  <c r="W9" i="1"/>
  <c r="V9" i="1"/>
  <c r="U9" i="1"/>
  <c r="P9" i="1"/>
  <c r="N9" i="1"/>
  <c r="M9" i="1"/>
  <c r="K9" i="1"/>
  <c r="X63" i="1"/>
  <c r="W63" i="1"/>
  <c r="V63" i="1"/>
  <c r="U63" i="1"/>
  <c r="P63" i="1"/>
  <c r="N63" i="1"/>
  <c r="M63" i="1"/>
  <c r="K63" i="1"/>
  <c r="X40" i="1"/>
  <c r="W40" i="1"/>
  <c r="V40" i="1"/>
  <c r="U40" i="1"/>
  <c r="P40" i="1"/>
  <c r="N40" i="1"/>
  <c r="M40" i="1"/>
  <c r="K40" i="1"/>
  <c r="X48" i="1"/>
  <c r="W48" i="1"/>
  <c r="V48" i="1"/>
  <c r="U48" i="1"/>
  <c r="P48" i="1"/>
  <c r="N48" i="1"/>
  <c r="M48" i="1"/>
  <c r="K48" i="1"/>
  <c r="X33" i="1"/>
  <c r="W33" i="1"/>
  <c r="V33" i="1"/>
  <c r="U33" i="1"/>
  <c r="P33" i="1"/>
  <c r="N33" i="1"/>
  <c r="M33" i="1"/>
  <c r="K33" i="1"/>
  <c r="X66" i="1"/>
  <c r="W66" i="1"/>
  <c r="V66" i="1"/>
  <c r="U66" i="1"/>
  <c r="P66" i="1"/>
  <c r="N66" i="1"/>
  <c r="M66" i="1"/>
  <c r="K66" i="1"/>
  <c r="X36" i="1"/>
  <c r="W36" i="1"/>
  <c r="V36" i="1"/>
  <c r="U36" i="1"/>
  <c r="P36" i="1"/>
  <c r="N36" i="1"/>
  <c r="M36" i="1"/>
  <c r="K36" i="1"/>
  <c r="X44" i="1"/>
  <c r="W44" i="1"/>
  <c r="V44" i="1"/>
  <c r="U44" i="1"/>
  <c r="P44" i="1"/>
  <c r="N44" i="1"/>
  <c r="M44" i="1"/>
  <c r="K44" i="1"/>
  <c r="X79" i="1"/>
  <c r="W79" i="1"/>
  <c r="V79" i="1"/>
  <c r="U79" i="1"/>
  <c r="P79" i="1"/>
  <c r="N79" i="1"/>
  <c r="M79" i="1"/>
  <c r="K79" i="1"/>
  <c r="X62" i="1"/>
  <c r="W62" i="1"/>
  <c r="V62" i="1"/>
  <c r="U62" i="1"/>
  <c r="P62" i="1"/>
  <c r="N62" i="1"/>
  <c r="M62" i="1"/>
  <c r="K62" i="1"/>
  <c r="X50" i="1"/>
  <c r="W50" i="1"/>
  <c r="V50" i="1"/>
  <c r="U50" i="1"/>
  <c r="P50" i="1"/>
  <c r="N50" i="1"/>
  <c r="M50" i="1"/>
  <c r="K50" i="1"/>
  <c r="X26" i="1"/>
  <c r="W26" i="1"/>
  <c r="V26" i="1"/>
  <c r="U26" i="1"/>
  <c r="P26" i="1"/>
  <c r="N26" i="1"/>
  <c r="M26" i="1"/>
  <c r="K26" i="1"/>
  <c r="X10" i="1"/>
  <c r="W10" i="1"/>
  <c r="V10" i="1"/>
  <c r="U10" i="1"/>
  <c r="P10" i="1"/>
  <c r="N10" i="1"/>
  <c r="M10" i="1"/>
  <c r="K10" i="1"/>
  <c r="X83" i="1"/>
  <c r="W83" i="1"/>
  <c r="V83" i="1"/>
  <c r="U83" i="1"/>
  <c r="P83" i="1"/>
  <c r="N83" i="1"/>
  <c r="M83" i="1"/>
  <c r="K83" i="1"/>
  <c r="X74" i="1"/>
  <c r="W74" i="1"/>
  <c r="V74" i="1"/>
  <c r="U74" i="1"/>
  <c r="P74" i="1"/>
  <c r="N74" i="1"/>
  <c r="M74" i="1"/>
  <c r="K74" i="1"/>
  <c r="X39" i="1"/>
  <c r="W39" i="1"/>
  <c r="V39" i="1"/>
  <c r="U39" i="1"/>
  <c r="P39" i="1"/>
  <c r="N39" i="1"/>
  <c r="M39" i="1"/>
  <c r="K39" i="1"/>
  <c r="X53" i="1"/>
  <c r="W53" i="1"/>
  <c r="V53" i="1"/>
  <c r="U53" i="1"/>
  <c r="P53" i="1"/>
  <c r="N53" i="1"/>
  <c r="M53" i="1"/>
  <c r="K53" i="1"/>
  <c r="X47" i="1"/>
  <c r="W47" i="1"/>
  <c r="V47" i="1"/>
  <c r="U47" i="1"/>
  <c r="P47" i="1"/>
  <c r="N47" i="1"/>
  <c r="M47" i="1"/>
  <c r="K47" i="1"/>
  <c r="X115" i="1"/>
  <c r="W115" i="1"/>
  <c r="V115" i="1"/>
  <c r="U115" i="1"/>
  <c r="P115" i="1"/>
  <c r="N115" i="1"/>
  <c r="M115" i="1"/>
  <c r="K115" i="1"/>
  <c r="X65" i="1"/>
  <c r="W65" i="1"/>
  <c r="V65" i="1"/>
  <c r="U65" i="1"/>
  <c r="P65" i="1"/>
  <c r="N65" i="1"/>
  <c r="M65" i="1"/>
  <c r="K65" i="1"/>
  <c r="X121" i="1"/>
  <c r="W121" i="1"/>
  <c r="V121" i="1"/>
  <c r="U121" i="1"/>
  <c r="P121" i="1"/>
  <c r="N121" i="1"/>
  <c r="M121" i="1"/>
  <c r="K121" i="1"/>
  <c r="X85" i="1"/>
  <c r="W85" i="1"/>
  <c r="V85" i="1"/>
  <c r="U85" i="1"/>
  <c r="P85" i="1"/>
  <c r="N85" i="1"/>
  <c r="M85" i="1"/>
  <c r="K85" i="1"/>
  <c r="X56" i="1"/>
  <c r="W56" i="1"/>
  <c r="V56" i="1"/>
  <c r="U56" i="1"/>
  <c r="P56" i="1"/>
  <c r="N56" i="1"/>
  <c r="M56" i="1"/>
  <c r="K56" i="1"/>
  <c r="X84" i="1"/>
  <c r="W84" i="1"/>
  <c r="V84" i="1"/>
  <c r="U84" i="1"/>
  <c r="P84" i="1"/>
  <c r="N84" i="1"/>
  <c r="M84" i="1"/>
  <c r="K84" i="1"/>
  <c r="X80" i="1"/>
  <c r="W80" i="1"/>
  <c r="V80" i="1"/>
  <c r="U80" i="1"/>
  <c r="P80" i="1"/>
  <c r="N80" i="1"/>
  <c r="M80" i="1"/>
  <c r="K80" i="1"/>
  <c r="X73" i="1"/>
  <c r="W73" i="1"/>
  <c r="V73" i="1"/>
  <c r="U73" i="1"/>
  <c r="P73" i="1"/>
  <c r="N73" i="1"/>
  <c r="M73" i="1"/>
  <c r="K73" i="1"/>
  <c r="X89" i="1"/>
  <c r="W89" i="1"/>
  <c r="V89" i="1"/>
  <c r="U89" i="1"/>
  <c r="P89" i="1"/>
  <c r="N89" i="1"/>
  <c r="M89" i="1"/>
  <c r="K89" i="1"/>
  <c r="Y7" i="1"/>
  <c r="X54" i="1"/>
  <c r="X4" i="1"/>
  <c r="W54" i="1"/>
  <c r="W4" i="1"/>
  <c r="V54" i="1"/>
  <c r="V4" i="1"/>
  <c r="U54" i="1"/>
  <c r="U4" i="1"/>
  <c r="P54" i="1"/>
  <c r="P4" i="1"/>
  <c r="N54" i="1"/>
  <c r="N4" i="1"/>
  <c r="M54" i="1"/>
  <c r="M4" i="1"/>
  <c r="K54" i="1"/>
  <c r="K4" i="1"/>
  <c r="Y4" i="1"/>
  <c r="X107" i="1"/>
  <c r="W107" i="1"/>
  <c r="V107" i="1"/>
  <c r="U107" i="1"/>
  <c r="P107" i="1"/>
  <c r="N107" i="1"/>
  <c r="M107" i="1"/>
  <c r="K107" i="1"/>
  <c r="X101" i="1"/>
  <c r="W101" i="1"/>
  <c r="V101" i="1"/>
  <c r="U101" i="1"/>
  <c r="P101" i="1"/>
  <c r="N101" i="1"/>
  <c r="M101" i="1"/>
  <c r="K101" i="1"/>
  <c r="K72" i="1"/>
  <c r="X96" i="1"/>
  <c r="W96" i="1"/>
  <c r="V96" i="1"/>
  <c r="U96" i="1"/>
  <c r="P96" i="1"/>
  <c r="N96" i="1"/>
  <c r="M96" i="1"/>
  <c r="K96" i="1"/>
  <c r="X108" i="1"/>
  <c r="W108" i="1"/>
  <c r="V108" i="1"/>
  <c r="U108" i="1"/>
  <c r="P108" i="1"/>
  <c r="N108" i="1"/>
  <c r="M108" i="1"/>
  <c r="K108" i="1"/>
  <c r="X126" i="1"/>
  <c r="W126" i="1"/>
  <c r="V126" i="1"/>
  <c r="U126" i="1"/>
  <c r="P126" i="1"/>
  <c r="N126" i="1"/>
  <c r="M126" i="1"/>
  <c r="K126" i="1"/>
  <c r="X117" i="1"/>
  <c r="W117" i="1"/>
  <c r="V117" i="1"/>
  <c r="U117" i="1"/>
  <c r="P117" i="1"/>
  <c r="N117" i="1"/>
  <c r="M117" i="1"/>
  <c r="K117" i="1"/>
  <c r="X111" i="1"/>
  <c r="W111" i="1"/>
  <c r="V111" i="1"/>
  <c r="U111" i="1"/>
  <c r="P111" i="1"/>
  <c r="N111" i="1"/>
  <c r="M111" i="1"/>
  <c r="K111" i="1"/>
  <c r="X124" i="1"/>
  <c r="W124" i="1"/>
  <c r="V124" i="1"/>
  <c r="U124" i="1"/>
  <c r="P124" i="1"/>
  <c r="N124" i="1"/>
  <c r="M124" i="1"/>
  <c r="K124" i="1"/>
  <c r="X119" i="1"/>
  <c r="W119" i="1"/>
  <c r="V119" i="1"/>
  <c r="U119" i="1"/>
  <c r="P119" i="1"/>
  <c r="N119" i="1"/>
  <c r="M119" i="1"/>
  <c r="K119" i="1"/>
  <c r="X157" i="1"/>
  <c r="W157" i="1"/>
  <c r="V157" i="1"/>
  <c r="U157" i="1"/>
  <c r="P157" i="1"/>
  <c r="N157" i="1"/>
  <c r="M157" i="1"/>
  <c r="K157" i="1"/>
  <c r="X51" i="1"/>
  <c r="W51" i="1"/>
  <c r="V51" i="1"/>
  <c r="U51" i="1"/>
  <c r="P51" i="1"/>
  <c r="N51" i="1"/>
  <c r="M51" i="1"/>
  <c r="K51" i="1"/>
  <c r="X76" i="1"/>
  <c r="W76" i="1"/>
  <c r="V76" i="1"/>
  <c r="U76" i="1"/>
  <c r="P76" i="1"/>
  <c r="N76" i="1"/>
  <c r="M76" i="1"/>
  <c r="K76" i="1"/>
  <c r="X135" i="1"/>
  <c r="W135" i="1"/>
  <c r="V135" i="1"/>
  <c r="U135" i="1"/>
  <c r="P135" i="1"/>
  <c r="N135" i="1"/>
  <c r="M135" i="1"/>
  <c r="K135" i="1"/>
  <c r="X137" i="1"/>
  <c r="W137" i="1"/>
  <c r="V137" i="1"/>
  <c r="U137" i="1"/>
  <c r="P137" i="1"/>
  <c r="N137" i="1"/>
  <c r="M137" i="1"/>
  <c r="K137" i="1"/>
  <c r="X136" i="1"/>
  <c r="W136" i="1"/>
  <c r="V136" i="1"/>
  <c r="U136" i="1"/>
  <c r="P136" i="1"/>
  <c r="N136" i="1"/>
  <c r="M136" i="1"/>
  <c r="K136" i="1"/>
  <c r="X71" i="1"/>
  <c r="X69" i="1"/>
  <c r="X64" i="1"/>
  <c r="X72" i="1"/>
  <c r="X67" i="1"/>
  <c r="X16" i="1"/>
  <c r="X78" i="1"/>
  <c r="X27" i="1"/>
  <c r="X18" i="1"/>
  <c r="X49" i="1"/>
  <c r="X38" i="1"/>
  <c r="X99" i="1"/>
  <c r="X116" i="1"/>
  <c r="X20" i="1"/>
  <c r="X88" i="1"/>
  <c r="X100" i="1"/>
  <c r="X68" i="1"/>
  <c r="X11" i="1"/>
  <c r="X70" i="1"/>
  <c r="X90" i="1"/>
  <c r="X91" i="1"/>
  <c r="X106" i="1"/>
  <c r="X12" i="1"/>
  <c r="X118" i="1"/>
  <c r="X58" i="1"/>
  <c r="X13" i="1"/>
  <c r="X94" i="1"/>
  <c r="X59" i="1"/>
  <c r="X103" i="1"/>
  <c r="X92" i="1"/>
  <c r="X110" i="1"/>
  <c r="X57" i="1"/>
  <c r="X98" i="1"/>
  <c r="X86" i="1"/>
  <c r="X109" i="1"/>
  <c r="X102" i="1"/>
  <c r="X93" i="1"/>
  <c r="X95" i="1"/>
  <c r="X77" i="1"/>
  <c r="X112" i="1"/>
  <c r="X105" i="1"/>
  <c r="X60" i="1"/>
  <c r="X120" i="1"/>
  <c r="X104" i="1"/>
  <c r="X125" i="1"/>
  <c r="X113" i="1"/>
  <c r="X114" i="1"/>
  <c r="X127" i="1"/>
  <c r="X130" i="1"/>
  <c r="X122" i="1"/>
  <c r="X129" i="1"/>
  <c r="X131" i="1"/>
  <c r="X128" i="1"/>
  <c r="X132" i="1"/>
  <c r="X133" i="1"/>
  <c r="X143" i="1"/>
  <c r="X134" i="1"/>
  <c r="X138" i="1"/>
  <c r="X139" i="1"/>
  <c r="X140" i="1"/>
  <c r="X141" i="1"/>
  <c r="X142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7" i="1"/>
  <c r="W120" i="1"/>
  <c r="W116" i="1"/>
  <c r="W104" i="1"/>
  <c r="W71" i="1"/>
  <c r="W69" i="1"/>
  <c r="W64" i="1"/>
  <c r="W72" i="1"/>
  <c r="W67" i="1"/>
  <c r="W16" i="1"/>
  <c r="W78" i="1"/>
  <c r="W27" i="1"/>
  <c r="W18" i="1"/>
  <c r="W49" i="1"/>
  <c r="W38" i="1"/>
  <c r="W99" i="1"/>
  <c r="W20" i="1"/>
  <c r="W88" i="1"/>
  <c r="W100" i="1"/>
  <c r="W68" i="1"/>
  <c r="W11" i="1"/>
  <c r="W70" i="1"/>
  <c r="W90" i="1"/>
  <c r="W91" i="1"/>
  <c r="W106" i="1"/>
  <c r="W12" i="1"/>
  <c r="W118" i="1"/>
  <c r="W58" i="1"/>
  <c r="W13" i="1"/>
  <c r="W94" i="1"/>
  <c r="W59" i="1"/>
  <c r="W103" i="1"/>
  <c r="W92" i="1"/>
  <c r="W110" i="1"/>
  <c r="W57" i="1"/>
  <c r="W98" i="1"/>
  <c r="W86" i="1"/>
  <c r="W109" i="1"/>
  <c r="W102" i="1"/>
  <c r="W93" i="1"/>
  <c r="W95" i="1"/>
  <c r="W77" i="1"/>
  <c r="W112" i="1"/>
  <c r="W105" i="1"/>
  <c r="W60" i="1"/>
  <c r="W125" i="1"/>
  <c r="W113" i="1"/>
  <c r="W114" i="1"/>
  <c r="W127" i="1"/>
  <c r="W130" i="1"/>
  <c r="W122" i="1"/>
  <c r="W129" i="1"/>
  <c r="W131" i="1"/>
  <c r="W128" i="1"/>
  <c r="W132" i="1"/>
  <c r="W133" i="1"/>
  <c r="W143" i="1"/>
  <c r="W134" i="1"/>
  <c r="W138" i="1"/>
  <c r="W139" i="1"/>
  <c r="W140" i="1"/>
  <c r="W141" i="1"/>
  <c r="W142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7" i="1"/>
  <c r="V71" i="1"/>
  <c r="V69" i="1"/>
  <c r="V64" i="1"/>
  <c r="V72" i="1"/>
  <c r="V67" i="1"/>
  <c r="V16" i="1"/>
  <c r="V78" i="1"/>
  <c r="V27" i="1"/>
  <c r="V18" i="1"/>
  <c r="V49" i="1"/>
  <c r="V38" i="1"/>
  <c r="V99" i="1"/>
  <c r="V116" i="1"/>
  <c r="V20" i="1"/>
  <c r="V88" i="1"/>
  <c r="V100" i="1"/>
  <c r="V68" i="1"/>
  <c r="V11" i="1"/>
  <c r="V70" i="1"/>
  <c r="V90" i="1"/>
  <c r="V91" i="1"/>
  <c r="V106" i="1"/>
  <c r="V12" i="1"/>
  <c r="V118" i="1"/>
  <c r="V58" i="1"/>
  <c r="V13" i="1"/>
  <c r="V94" i="1"/>
  <c r="V59" i="1"/>
  <c r="V103" i="1"/>
  <c r="V92" i="1"/>
  <c r="V110" i="1"/>
  <c r="V57" i="1"/>
  <c r="V98" i="1"/>
  <c r="V86" i="1"/>
  <c r="V109" i="1"/>
  <c r="V102" i="1"/>
  <c r="V93" i="1"/>
  <c r="V95" i="1"/>
  <c r="V77" i="1"/>
  <c r="V112" i="1"/>
  <c r="V105" i="1"/>
  <c r="V60" i="1"/>
  <c r="V120" i="1"/>
  <c r="V104" i="1"/>
  <c r="V125" i="1"/>
  <c r="V113" i="1"/>
  <c r="V114" i="1"/>
  <c r="V127" i="1"/>
  <c r="V130" i="1"/>
  <c r="V122" i="1"/>
  <c r="V129" i="1"/>
  <c r="V131" i="1"/>
  <c r="V128" i="1"/>
  <c r="V132" i="1"/>
  <c r="V133" i="1"/>
  <c r="V143" i="1"/>
  <c r="V134" i="1"/>
  <c r="V138" i="1"/>
  <c r="V139" i="1"/>
  <c r="V140" i="1"/>
  <c r="V141" i="1"/>
  <c r="V142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7" i="1"/>
  <c r="P120" i="1"/>
  <c r="P116" i="1"/>
  <c r="P104" i="1"/>
  <c r="P71" i="1"/>
  <c r="P69" i="1"/>
  <c r="P64" i="1"/>
  <c r="P72" i="1"/>
  <c r="P67" i="1"/>
  <c r="P16" i="1"/>
  <c r="P78" i="1"/>
  <c r="P27" i="1"/>
  <c r="P18" i="1"/>
  <c r="P49" i="1"/>
  <c r="P38" i="1"/>
  <c r="P99" i="1"/>
  <c r="P20" i="1"/>
  <c r="P88" i="1"/>
  <c r="P100" i="1"/>
  <c r="P68" i="1"/>
  <c r="P11" i="1"/>
  <c r="P70" i="1"/>
  <c r="P90" i="1"/>
  <c r="P91" i="1"/>
  <c r="P106" i="1"/>
  <c r="P12" i="1"/>
  <c r="P118" i="1"/>
  <c r="P58" i="1"/>
  <c r="P13" i="1"/>
  <c r="P94" i="1"/>
  <c r="P59" i="1"/>
  <c r="P103" i="1"/>
  <c r="P92" i="1"/>
  <c r="P110" i="1"/>
  <c r="P57" i="1"/>
  <c r="P98" i="1"/>
  <c r="P86" i="1"/>
  <c r="P109" i="1"/>
  <c r="P102" i="1"/>
  <c r="P93" i="1"/>
  <c r="P95" i="1"/>
  <c r="P77" i="1"/>
  <c r="P112" i="1"/>
  <c r="P105" i="1"/>
  <c r="P60" i="1"/>
  <c r="P125" i="1"/>
  <c r="P113" i="1"/>
  <c r="P114" i="1"/>
  <c r="P123" i="1"/>
  <c r="P127" i="1"/>
  <c r="P130" i="1"/>
  <c r="P122" i="1"/>
  <c r="P129" i="1"/>
  <c r="P131" i="1"/>
  <c r="P128" i="1"/>
  <c r="P132" i="1"/>
  <c r="P133" i="1"/>
  <c r="P143" i="1"/>
  <c r="P134" i="1"/>
  <c r="P138" i="1"/>
  <c r="P139" i="1"/>
  <c r="P140" i="1"/>
  <c r="P141" i="1"/>
  <c r="P142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7" i="1"/>
  <c r="N71" i="1"/>
  <c r="N69" i="1"/>
  <c r="N64" i="1"/>
  <c r="N72" i="1"/>
  <c r="N67" i="1"/>
  <c r="N16" i="1"/>
  <c r="N78" i="1"/>
  <c r="N27" i="1"/>
  <c r="N18" i="1"/>
  <c r="N49" i="1"/>
  <c r="N38" i="1"/>
  <c r="N99" i="1"/>
  <c r="N116" i="1"/>
  <c r="N20" i="1"/>
  <c r="N88" i="1"/>
  <c r="N100" i="1"/>
  <c r="N68" i="1"/>
  <c r="N11" i="1"/>
  <c r="N70" i="1"/>
  <c r="N90" i="1"/>
  <c r="N91" i="1"/>
  <c r="N106" i="1"/>
  <c r="N12" i="1"/>
  <c r="N118" i="1"/>
  <c r="N58" i="1"/>
  <c r="N13" i="1"/>
  <c r="N94" i="1"/>
  <c r="N59" i="1"/>
  <c r="N103" i="1"/>
  <c r="N92" i="1"/>
  <c r="N110" i="1"/>
  <c r="N57" i="1"/>
  <c r="N98" i="1"/>
  <c r="N86" i="1"/>
  <c r="N109" i="1"/>
  <c r="N102" i="1"/>
  <c r="N93" i="1"/>
  <c r="N95" i="1"/>
  <c r="N77" i="1"/>
  <c r="N112" i="1"/>
  <c r="N105" i="1"/>
  <c r="N60" i="1"/>
  <c r="N120" i="1"/>
  <c r="N104" i="1"/>
  <c r="N125" i="1"/>
  <c r="N113" i="1"/>
  <c r="N114" i="1"/>
  <c r="N123" i="1"/>
  <c r="N127" i="1"/>
  <c r="N130" i="1"/>
  <c r="N122" i="1"/>
  <c r="N129" i="1"/>
  <c r="N131" i="1"/>
  <c r="N128" i="1"/>
  <c r="N132" i="1"/>
  <c r="N133" i="1"/>
  <c r="N143" i="1"/>
  <c r="N134" i="1"/>
  <c r="N138" i="1"/>
  <c r="N139" i="1"/>
  <c r="N140" i="1"/>
  <c r="N141" i="1"/>
  <c r="N142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7" i="1"/>
  <c r="M71" i="1"/>
  <c r="M69" i="1"/>
  <c r="M64" i="1"/>
  <c r="M72" i="1"/>
  <c r="M67" i="1"/>
  <c r="M16" i="1"/>
  <c r="M78" i="1"/>
  <c r="M27" i="1"/>
  <c r="M18" i="1"/>
  <c r="M49" i="1"/>
  <c r="M38" i="1"/>
  <c r="M99" i="1"/>
  <c r="M116" i="1"/>
  <c r="M20" i="1"/>
  <c r="M88" i="1"/>
  <c r="M100" i="1"/>
  <c r="M68" i="1"/>
  <c r="M11" i="1"/>
  <c r="M70" i="1"/>
  <c r="M90" i="1"/>
  <c r="M91" i="1"/>
  <c r="M106" i="1"/>
  <c r="M12" i="1"/>
  <c r="M118" i="1"/>
  <c r="M58" i="1"/>
  <c r="M13" i="1"/>
  <c r="M94" i="1"/>
  <c r="M59" i="1"/>
  <c r="M103" i="1"/>
  <c r="M92" i="1"/>
  <c r="M110" i="1"/>
  <c r="M57" i="1"/>
  <c r="M98" i="1"/>
  <c r="M86" i="1"/>
  <c r="M109" i="1"/>
  <c r="M102" i="1"/>
  <c r="M93" i="1"/>
  <c r="M95" i="1"/>
  <c r="M77" i="1"/>
  <c r="M112" i="1"/>
  <c r="M105" i="1"/>
  <c r="M60" i="1"/>
  <c r="M120" i="1"/>
  <c r="M104" i="1"/>
  <c r="M125" i="1"/>
  <c r="M113" i="1"/>
  <c r="M114" i="1"/>
  <c r="M123" i="1"/>
  <c r="M127" i="1"/>
  <c r="M130" i="1"/>
  <c r="M122" i="1"/>
  <c r="M129" i="1"/>
  <c r="M131" i="1"/>
  <c r="M128" i="1"/>
  <c r="M132" i="1"/>
  <c r="M133" i="1"/>
  <c r="M143" i="1"/>
  <c r="M134" i="1"/>
  <c r="M138" i="1"/>
  <c r="M139" i="1"/>
  <c r="M140" i="1"/>
  <c r="M141" i="1"/>
  <c r="M142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7" i="1"/>
  <c r="K71" i="1"/>
  <c r="K69" i="1"/>
  <c r="K64" i="1"/>
  <c r="K67" i="1"/>
  <c r="K16" i="1"/>
  <c r="K78" i="1"/>
  <c r="K27" i="1"/>
  <c r="K18" i="1"/>
  <c r="K49" i="1"/>
  <c r="K38" i="1"/>
  <c r="K99" i="1"/>
  <c r="K116" i="1"/>
  <c r="K20" i="1"/>
  <c r="K88" i="1"/>
  <c r="K100" i="1"/>
  <c r="K68" i="1"/>
  <c r="K11" i="1"/>
  <c r="K70" i="1"/>
  <c r="K90" i="1"/>
  <c r="K91" i="1"/>
  <c r="K106" i="1"/>
  <c r="K12" i="1"/>
  <c r="K118" i="1"/>
  <c r="K58" i="1"/>
  <c r="K13" i="1"/>
  <c r="K94" i="1"/>
  <c r="K59" i="1"/>
  <c r="K103" i="1"/>
  <c r="K92" i="1"/>
  <c r="K110" i="1"/>
  <c r="K57" i="1"/>
  <c r="K98" i="1"/>
  <c r="K86" i="1"/>
  <c r="K109" i="1"/>
  <c r="K102" i="1"/>
  <c r="K93" i="1"/>
  <c r="K95" i="1"/>
  <c r="K77" i="1"/>
  <c r="K112" i="1"/>
  <c r="K105" i="1"/>
  <c r="K60" i="1"/>
  <c r="K120" i="1"/>
  <c r="K104" i="1"/>
  <c r="K125" i="1"/>
  <c r="K113" i="1"/>
  <c r="K114" i="1"/>
  <c r="K123" i="1"/>
  <c r="K127" i="1"/>
  <c r="K130" i="1"/>
  <c r="K122" i="1"/>
  <c r="K129" i="1"/>
  <c r="K131" i="1"/>
  <c r="K128" i="1"/>
  <c r="K132" i="1"/>
  <c r="K133" i="1"/>
  <c r="K143" i="1"/>
  <c r="K134" i="1"/>
  <c r="K138" i="1"/>
  <c r="K139" i="1"/>
  <c r="K140" i="1"/>
  <c r="K141" i="1"/>
  <c r="K142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7" i="1"/>
  <c r="U71" i="1"/>
  <c r="U69" i="1"/>
  <c r="U64" i="1"/>
  <c r="U72" i="1"/>
  <c r="U67" i="1"/>
  <c r="U16" i="1"/>
  <c r="U78" i="1"/>
  <c r="U27" i="1"/>
  <c r="U18" i="1"/>
  <c r="U49" i="1"/>
  <c r="U38" i="1"/>
  <c r="U99" i="1"/>
  <c r="U116" i="1"/>
  <c r="U20" i="1"/>
  <c r="U88" i="1"/>
  <c r="U100" i="1"/>
  <c r="U68" i="1"/>
  <c r="U11" i="1"/>
  <c r="U70" i="1"/>
  <c r="U90" i="1"/>
  <c r="U91" i="1"/>
  <c r="U106" i="1"/>
  <c r="U12" i="1"/>
  <c r="U118" i="1"/>
  <c r="U58" i="1"/>
  <c r="U13" i="1"/>
  <c r="U94" i="1"/>
  <c r="U59" i="1"/>
  <c r="U103" i="1"/>
  <c r="U92" i="1"/>
  <c r="U110" i="1"/>
  <c r="U57" i="1"/>
  <c r="U98" i="1"/>
  <c r="U86" i="1"/>
  <c r="U109" i="1"/>
  <c r="U102" i="1"/>
  <c r="U93" i="1"/>
  <c r="U95" i="1"/>
  <c r="U77" i="1"/>
  <c r="U112" i="1"/>
  <c r="U105" i="1"/>
  <c r="U60" i="1"/>
  <c r="U120" i="1"/>
  <c r="U104" i="1"/>
  <c r="U125" i="1"/>
  <c r="U113" i="1"/>
  <c r="U114" i="1"/>
  <c r="U123" i="1"/>
  <c r="U127" i="1"/>
  <c r="U130" i="1"/>
  <c r="U122" i="1"/>
  <c r="U129" i="1"/>
  <c r="U131" i="1"/>
  <c r="U128" i="1"/>
  <c r="U132" i="1"/>
  <c r="U133" i="1"/>
  <c r="U143" i="1"/>
  <c r="U134" i="1"/>
  <c r="U138" i="1"/>
  <c r="U139" i="1"/>
  <c r="U140" i="1"/>
  <c r="U141" i="1"/>
  <c r="U142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7" i="1"/>
  <c r="Y3" i="1"/>
  <c r="Y6" i="1"/>
  <c r="Y5" i="1"/>
  <c r="U234" i="1"/>
  <c r="V234" i="1"/>
  <c r="W234" i="1"/>
  <c r="X234" i="1"/>
  <c r="U229" i="1"/>
  <c r="V229" i="1"/>
  <c r="W229" i="1"/>
  <c r="X229" i="1"/>
  <c r="V6" i="1"/>
  <c r="U223" i="1"/>
  <c r="V223" i="1"/>
  <c r="W223" i="1"/>
  <c r="X223" i="1"/>
  <c r="U224" i="1"/>
  <c r="V224" i="1"/>
  <c r="W224" i="1"/>
  <c r="X224" i="1"/>
  <c r="U225" i="1"/>
  <c r="V225" i="1"/>
  <c r="W225" i="1"/>
  <c r="X225" i="1"/>
  <c r="U226" i="1"/>
  <c r="V226" i="1"/>
  <c r="W226" i="1"/>
  <c r="X226" i="1"/>
  <c r="U227" i="1"/>
  <c r="V227" i="1"/>
  <c r="W227" i="1"/>
  <c r="X227" i="1"/>
  <c r="U228" i="1"/>
  <c r="V228" i="1"/>
  <c r="W228" i="1"/>
  <c r="X228" i="1"/>
  <c r="U230" i="1"/>
  <c r="V230" i="1"/>
  <c r="W230" i="1"/>
  <c r="X230" i="1"/>
  <c r="U231" i="1"/>
  <c r="V231" i="1"/>
  <c r="W231" i="1"/>
  <c r="X231" i="1"/>
  <c r="U232" i="1"/>
  <c r="V232" i="1"/>
  <c r="W232" i="1"/>
  <c r="X232" i="1"/>
  <c r="U233" i="1"/>
  <c r="V233" i="1"/>
  <c r="W233" i="1"/>
  <c r="X233" i="1"/>
  <c r="X6" i="1"/>
  <c r="X5" i="1"/>
  <c r="W6" i="1"/>
  <c r="W5" i="1"/>
  <c r="U6" i="1"/>
  <c r="U5" i="1"/>
  <c r="X3" i="1"/>
  <c r="V3" i="1"/>
  <c r="W3" i="1"/>
  <c r="U3" i="1"/>
  <c r="V5" i="1"/>
  <c r="K233" i="1"/>
  <c r="K232" i="1"/>
  <c r="K231" i="1"/>
  <c r="K230" i="1"/>
  <c r="K228" i="1"/>
  <c r="K227" i="1"/>
  <c r="K226" i="1"/>
  <c r="K225" i="1"/>
  <c r="K224" i="1"/>
  <c r="K223" i="1"/>
  <c r="K229" i="1"/>
  <c r="K234" i="1"/>
  <c r="M233" i="1"/>
  <c r="M232" i="1"/>
  <c r="M231" i="1"/>
  <c r="M230" i="1"/>
  <c r="M228" i="1"/>
  <c r="M227" i="1"/>
  <c r="M226" i="1"/>
  <c r="M225" i="1"/>
  <c r="M224" i="1"/>
  <c r="M223" i="1"/>
  <c r="M229" i="1"/>
  <c r="M234" i="1"/>
  <c r="N233" i="1"/>
  <c r="N232" i="1"/>
  <c r="N231" i="1"/>
  <c r="N230" i="1"/>
  <c r="N228" i="1"/>
  <c r="N227" i="1"/>
  <c r="N226" i="1"/>
  <c r="N225" i="1"/>
  <c r="N224" i="1"/>
  <c r="N223" i="1"/>
  <c r="N229" i="1"/>
  <c r="N234" i="1"/>
  <c r="P231" i="1"/>
  <c r="P230" i="1"/>
  <c r="P228" i="1"/>
  <c r="P227" i="1"/>
  <c r="P226" i="1"/>
  <c r="P225" i="1"/>
  <c r="P224" i="1"/>
  <c r="P223" i="1"/>
  <c r="P229" i="1"/>
  <c r="P234" i="1"/>
  <c r="P232" i="1"/>
  <c r="X235" i="1"/>
  <c r="K3" i="1"/>
  <c r="K6" i="1"/>
  <c r="K5" i="1"/>
  <c r="P6" i="1"/>
  <c r="N3" i="1"/>
  <c r="M3" i="1"/>
  <c r="P3" i="1"/>
  <c r="N5" i="1"/>
  <c r="M5" i="1"/>
  <c r="N6" i="1"/>
  <c r="M6" i="1"/>
  <c r="P5" i="1"/>
  <c r="P233" i="1"/>
</calcChain>
</file>

<file path=xl/sharedStrings.xml><?xml version="1.0" encoding="utf-8"?>
<sst xmlns="http://schemas.openxmlformats.org/spreadsheetml/2006/main" count="1607" uniqueCount="539">
  <si>
    <t>Besitzer</t>
  </si>
  <si>
    <t>Geliefert</t>
  </si>
  <si>
    <t>Produktion ab</t>
  </si>
  <si>
    <t>Transport ab</t>
  </si>
  <si>
    <t>in Planung ab</t>
  </si>
  <si>
    <t>DiversifiedOne</t>
  </si>
  <si>
    <t>USA !!!</t>
  </si>
  <si>
    <t>Dezember</t>
  </si>
  <si>
    <t>VIN</t>
  </si>
  <si>
    <t>523xx</t>
  </si>
  <si>
    <t>49xxx</t>
  </si>
  <si>
    <t>513xx</t>
  </si>
  <si>
    <t>Wochen nach</t>
  </si>
  <si>
    <t>Best</t>
  </si>
  <si>
    <t>Prod</t>
  </si>
  <si>
    <t>Trans</t>
  </si>
  <si>
    <t>452xx</t>
  </si>
  <si>
    <t>Tachy</t>
  </si>
  <si>
    <t>Ende Nov.</t>
  </si>
  <si>
    <t>553xx</t>
  </si>
  <si>
    <t>575xx</t>
  </si>
  <si>
    <t>481xx</t>
  </si>
  <si>
    <t>55xxx</t>
  </si>
  <si>
    <t>5320x</t>
  </si>
  <si>
    <t>455xx</t>
  </si>
  <si>
    <t>590xx</t>
  </si>
  <si>
    <t>52xxx</t>
  </si>
  <si>
    <t>November</t>
  </si>
  <si>
    <t>März</t>
  </si>
  <si>
    <t>556xx</t>
  </si>
  <si>
    <t>589xx</t>
  </si>
  <si>
    <t>P85D</t>
  </si>
  <si>
    <t>April</t>
  </si>
  <si>
    <t>Vorberei- tung</t>
  </si>
  <si>
    <t>Vorb</t>
  </si>
  <si>
    <t>369xx</t>
  </si>
  <si>
    <t>Ende Feb.</t>
  </si>
  <si>
    <t>Rheinhesse</t>
  </si>
  <si>
    <t>evtl. falsche Daten</t>
  </si>
  <si>
    <t>Anfang Dez.</t>
  </si>
  <si>
    <t>Wunschtermin Tachy Dezember</t>
  </si>
  <si>
    <t>Ende März</t>
  </si>
  <si>
    <t>Wunschtermin dphidt Dezember</t>
  </si>
  <si>
    <t>577xx</t>
  </si>
  <si>
    <t>Farbwechsel ein Monat nach Bestellung am 5.5.</t>
  </si>
  <si>
    <t>Plantermin</t>
  </si>
  <si>
    <t>Ende April</t>
  </si>
  <si>
    <t>S85D</t>
  </si>
  <si>
    <t>53xxx</t>
  </si>
  <si>
    <t>P85</t>
  </si>
  <si>
    <t>S85</t>
  </si>
  <si>
    <t>Mai</t>
  </si>
  <si>
    <t>aktuelle Liefer- prognose</t>
  </si>
  <si>
    <t>Ende Dez.</t>
  </si>
  <si>
    <t>Juni</t>
  </si>
  <si>
    <t>Februar</t>
  </si>
  <si>
    <t>Ende Okt.</t>
  </si>
  <si>
    <t>Anfang Okt.</t>
  </si>
  <si>
    <t>Mitte April</t>
  </si>
  <si>
    <t>Mitte Dez.</t>
  </si>
  <si>
    <t>teslameister</t>
  </si>
  <si>
    <t>672xx</t>
  </si>
  <si>
    <t>67xxx</t>
  </si>
  <si>
    <t>v93736</t>
  </si>
  <si>
    <t>P85+</t>
  </si>
  <si>
    <t>newchie</t>
  </si>
  <si>
    <t>677xx</t>
  </si>
  <si>
    <t>676xx</t>
  </si>
  <si>
    <t>680xx</t>
  </si>
  <si>
    <t>679xx</t>
  </si>
  <si>
    <t>Mitte Dezember</t>
  </si>
  <si>
    <t>646xx</t>
  </si>
  <si>
    <t>685xx</t>
  </si>
  <si>
    <t>653xx</t>
  </si>
  <si>
    <t xml:space="preserve">Juli </t>
  </si>
  <si>
    <t>Juli</t>
  </si>
  <si>
    <t>FFP680xx</t>
  </si>
  <si>
    <t>FFP699xx</t>
  </si>
  <si>
    <t>FFP6980X</t>
  </si>
  <si>
    <t xml:space="preserve">März </t>
  </si>
  <si>
    <t>Datum VIN</t>
  </si>
  <si>
    <t>FFP703XX</t>
  </si>
  <si>
    <t>FFP705xx</t>
  </si>
  <si>
    <t>FFP698xx</t>
  </si>
  <si>
    <t>FFP704xx</t>
  </si>
  <si>
    <t>FFP708xx</t>
  </si>
  <si>
    <t>Anzahlung</t>
  </si>
  <si>
    <t>Umbestellt</t>
  </si>
  <si>
    <t>2. Wagen</t>
  </si>
  <si>
    <t>Bemerkung</t>
  </si>
  <si>
    <t>Von der Stange</t>
  </si>
  <si>
    <t xml:space="preserve">S85D </t>
  </si>
  <si>
    <t>Wunschtermin</t>
  </si>
  <si>
    <t>Produktion ab 02.02.15 ?</t>
  </si>
  <si>
    <t>FFP713xx</t>
  </si>
  <si>
    <t>FFP71xxx</t>
  </si>
  <si>
    <t>70xxx</t>
  </si>
  <si>
    <t>00tennisball</t>
  </si>
  <si>
    <t>Wunschtermin Ende März</t>
  </si>
  <si>
    <t>FFP720xx</t>
  </si>
  <si>
    <t>722xxx</t>
  </si>
  <si>
    <t>FFP72xxx</t>
  </si>
  <si>
    <t>72xxx</t>
  </si>
  <si>
    <t>Wunschtermin, 23.12.14 wäre von Tesla möglich gewesen</t>
  </si>
  <si>
    <t>FFP726xx</t>
  </si>
  <si>
    <t>FFP727XX</t>
  </si>
  <si>
    <t>FFP728xx</t>
  </si>
  <si>
    <t>Anzahlung von X Signature umgebucht</t>
  </si>
  <si>
    <t>FFP725xx</t>
  </si>
  <si>
    <t>73xxx</t>
  </si>
  <si>
    <t>Mai 2015 ?</t>
  </si>
  <si>
    <t>Umbestellt von S85</t>
  </si>
  <si>
    <t>Wunsch-Termin</t>
  </si>
  <si>
    <t>x</t>
  </si>
  <si>
    <t>Umbestellt, Wunschtermin Juni 2015</t>
  </si>
  <si>
    <t>FFP715xx</t>
  </si>
  <si>
    <t>P705xx</t>
  </si>
  <si>
    <t>696xx</t>
  </si>
  <si>
    <t>mehrfach falsche VIN genannt / Unglaubwürdig</t>
  </si>
  <si>
    <t>EFP677xx</t>
  </si>
  <si>
    <t>keine Informationen mehr seit Bestellung</t>
  </si>
  <si>
    <t>75xxx</t>
  </si>
  <si>
    <t>FFP761xx</t>
  </si>
  <si>
    <t>752xx</t>
  </si>
  <si>
    <t>Wegen Preissenkung storniert und neu bestellt</t>
  </si>
  <si>
    <t>Seit November keinerlei Rückmeldung</t>
  </si>
  <si>
    <t>Laut DS bereits in Produktion</t>
  </si>
  <si>
    <t>laut DS seit Ende Januar auf dem Transport</t>
  </si>
  <si>
    <t>Laut DS seit 03.02. in Produktoin</t>
  </si>
  <si>
    <t>FFP763xx</t>
  </si>
  <si>
    <t>718xx</t>
  </si>
  <si>
    <t>688xx</t>
  </si>
  <si>
    <t>711xx</t>
  </si>
  <si>
    <t>702xx</t>
  </si>
  <si>
    <t>FFP668xx</t>
  </si>
  <si>
    <t>FFP664xx</t>
  </si>
  <si>
    <t>663xx</t>
  </si>
  <si>
    <t>668xx</t>
  </si>
  <si>
    <t>488xx</t>
  </si>
  <si>
    <t>502xx</t>
  </si>
  <si>
    <t>574xx</t>
  </si>
  <si>
    <t>FFP694xx</t>
  </si>
  <si>
    <t>Umgestellt von Juni auf Juli</t>
  </si>
  <si>
    <t>FFP764xx</t>
  </si>
  <si>
    <t>Fahrzeug vom Käufer am 09.02.15 storniert</t>
  </si>
  <si>
    <t>FFP767xx</t>
  </si>
  <si>
    <t>Fahrzeug soll verkauft werden</t>
  </si>
  <si>
    <t>SeC</t>
  </si>
  <si>
    <t>FFM</t>
  </si>
  <si>
    <t>Wien</t>
  </si>
  <si>
    <t>M</t>
  </si>
  <si>
    <t>Linz</t>
  </si>
  <si>
    <t>DU</t>
  </si>
  <si>
    <t>HH</t>
  </si>
  <si>
    <t>MÖ</t>
  </si>
  <si>
    <t>WT</t>
  </si>
  <si>
    <t>S</t>
  </si>
  <si>
    <t>735xx</t>
  </si>
  <si>
    <t>765xx</t>
  </si>
  <si>
    <t>FFP765xx</t>
  </si>
  <si>
    <t>Berlin</t>
  </si>
  <si>
    <t>DUS</t>
  </si>
  <si>
    <t>Laut DS seit 10.02. in Produktion</t>
  </si>
  <si>
    <t>764xx</t>
  </si>
  <si>
    <t>FFP769xx</t>
  </si>
  <si>
    <t>FFP776xx</t>
  </si>
  <si>
    <t>776xx</t>
  </si>
  <si>
    <t>777xx</t>
  </si>
  <si>
    <t>Seit Dezember keinerlei Rückmeldung</t>
  </si>
  <si>
    <t>736xx</t>
  </si>
  <si>
    <t>Ende Mai</t>
  </si>
  <si>
    <t>69xxx</t>
  </si>
  <si>
    <t>Mittelwerte S85D</t>
  </si>
  <si>
    <t>Mittelwerte P85D</t>
  </si>
  <si>
    <t>Mittelwerte S85/P85</t>
  </si>
  <si>
    <t>Typ</t>
  </si>
  <si>
    <t>Summe</t>
  </si>
  <si>
    <t>FFP794xx</t>
  </si>
  <si>
    <t>FFP79xxx</t>
  </si>
  <si>
    <t>FFP724xx</t>
  </si>
  <si>
    <t>Daten von Produktion und Transport nicht mehr bekannt</t>
  </si>
  <si>
    <t>FFP 785xx</t>
  </si>
  <si>
    <t xml:space="preserve">Mark LT </t>
  </si>
  <si>
    <t>Vermutetes Schiff</t>
  </si>
  <si>
    <t>Chicago Express</t>
  </si>
  <si>
    <t>Osaka Express</t>
  </si>
  <si>
    <t>Bremen Express</t>
  </si>
  <si>
    <t>Houston Express</t>
  </si>
  <si>
    <t>11.02 / 28.02.</t>
  </si>
  <si>
    <t>Abfahrt /
 Ankunft</t>
  </si>
  <si>
    <t>794xx</t>
  </si>
  <si>
    <t>Nagoya Express</t>
  </si>
  <si>
    <t>Frankfurt Express</t>
  </si>
  <si>
    <t>15.11. / 30.11.</t>
  </si>
  <si>
    <t>10.11. / 24.11.</t>
  </si>
  <si>
    <t>04.11. / 21.11.</t>
  </si>
  <si>
    <t>22.09. / 05.10.</t>
  </si>
  <si>
    <t>29.01. / 14.02.</t>
  </si>
  <si>
    <t>Kuala Lumpur Exp.</t>
  </si>
  <si>
    <t>29.11. / 15.12.</t>
  </si>
  <si>
    <t>FFP795xx</t>
  </si>
  <si>
    <t>733xx</t>
  </si>
  <si>
    <t>10.03. /  27.03.</t>
  </si>
  <si>
    <t>16.03. / 03.04.</t>
  </si>
  <si>
    <t>17.02. / 09.03.</t>
  </si>
  <si>
    <t>August</t>
  </si>
  <si>
    <t>Seit Dezember keine Informationen mehr</t>
  </si>
  <si>
    <t>Ende Juni</t>
  </si>
  <si>
    <t>26.02. / 15.03.</t>
  </si>
  <si>
    <t>FFP0810xx</t>
  </si>
  <si>
    <t>01.03. / 20.03.</t>
  </si>
  <si>
    <t>vorgeschlagener Termin muss auf Kundenwunsch noch verschoben werden</t>
  </si>
  <si>
    <t>P710xx</t>
  </si>
  <si>
    <t>669xx</t>
  </si>
  <si>
    <t>September</t>
  </si>
  <si>
    <t>795xx</t>
  </si>
  <si>
    <t>769xx</t>
  </si>
  <si>
    <t>30.03. / 17.04.</t>
  </si>
  <si>
    <t>FFP0818xx</t>
  </si>
  <si>
    <t>800xx</t>
  </si>
  <si>
    <t>0815xxx</t>
  </si>
  <si>
    <t>824xx</t>
  </si>
  <si>
    <t>FFP690xx</t>
  </si>
  <si>
    <t>D</t>
  </si>
  <si>
    <t>FFP789xx</t>
  </si>
  <si>
    <t>13.04. / 01.05.</t>
  </si>
  <si>
    <t>FFP752xx</t>
  </si>
  <si>
    <t>erste Liefer- prognose</t>
  </si>
  <si>
    <r>
      <t xml:space="preserve">Bestellung bis VIN </t>
    </r>
    <r>
      <rPr>
        <sz val="12"/>
        <color indexed="8"/>
        <rFont val="Calibri"/>
        <family val="2"/>
      </rPr>
      <t>(Tage)</t>
    </r>
  </si>
  <si>
    <r>
      <t>VIN bis Produktion</t>
    </r>
    <r>
      <rPr>
        <sz val="12"/>
        <color indexed="8"/>
        <rFont val="Calibri"/>
        <family val="2"/>
      </rPr>
      <t xml:space="preserve"> (Tage)</t>
    </r>
  </si>
  <si>
    <r>
      <t xml:space="preserve">Bestellung bis Produkton </t>
    </r>
    <r>
      <rPr>
        <sz val="12"/>
        <color indexed="8"/>
        <rFont val="Calibri"/>
        <family val="2"/>
      </rPr>
      <t>(Tage)</t>
    </r>
  </si>
  <si>
    <r>
      <t xml:space="preserve">Produktions- dauer </t>
    </r>
    <r>
      <rPr>
        <sz val="12"/>
        <color indexed="8"/>
        <rFont val="Calibri"/>
        <family val="2"/>
      </rPr>
      <t>(Tage)</t>
    </r>
  </si>
  <si>
    <t>Mittelwerte aller Modell Typen -&gt;</t>
  </si>
  <si>
    <t>0821xxx</t>
  </si>
  <si>
    <t>FF0834xx</t>
  </si>
  <si>
    <t>FFP792xx</t>
  </si>
  <si>
    <t>FFP759XX</t>
  </si>
  <si>
    <t>Hinweis! -&gt; alles unter diesem grünen Balken wurde ausgeliefert und an den jeweilgen Besitzer übergeben!</t>
  </si>
  <si>
    <t>Land</t>
  </si>
  <si>
    <t>CH</t>
  </si>
  <si>
    <t>A</t>
  </si>
  <si>
    <t>architektenchaos</t>
  </si>
  <si>
    <t>gerstra</t>
  </si>
  <si>
    <t>Sharkman</t>
  </si>
  <si>
    <t>teslafan</t>
  </si>
  <si>
    <t>stw</t>
  </si>
  <si>
    <t>sreveg</t>
  </si>
  <si>
    <t>GregorD123</t>
  </si>
  <si>
    <t>tomschy</t>
  </si>
  <si>
    <t>Piccolimini</t>
  </si>
  <si>
    <t>zulato</t>
  </si>
  <si>
    <t>ICSP85D</t>
  </si>
  <si>
    <t>patrickCH</t>
  </si>
  <si>
    <t>storniert</t>
  </si>
  <si>
    <t>P1800es</t>
  </si>
  <si>
    <t>fantasya</t>
  </si>
  <si>
    <t>frommi2</t>
  </si>
  <si>
    <t>MKraus2017</t>
  </si>
  <si>
    <t>raffiniert</t>
  </si>
  <si>
    <t>warden_clyffe</t>
  </si>
  <si>
    <t>huma591</t>
  </si>
  <si>
    <t>JohnHenry</t>
  </si>
  <si>
    <t>psimeon</t>
  </si>
  <si>
    <t>snooper77</t>
  </si>
  <si>
    <t>MichaMeier</t>
  </si>
  <si>
    <t>Martin999</t>
  </si>
  <si>
    <t>Freefaller</t>
  </si>
  <si>
    <t>virtale</t>
  </si>
  <si>
    <t>schmitt.kurt</t>
  </si>
  <si>
    <t>galaxyclass</t>
  </si>
  <si>
    <t>Peter Hettegger</t>
  </si>
  <si>
    <t>U.Vau</t>
  </si>
  <si>
    <t>Kellergeist2</t>
  </si>
  <si>
    <t>Teslaswiss</t>
  </si>
  <si>
    <t>JeanSho</t>
  </si>
  <si>
    <t>Serenity</t>
  </si>
  <si>
    <t>Apache</t>
  </si>
  <si>
    <t>Tesla_CH</t>
  </si>
  <si>
    <t>rauenhill</t>
  </si>
  <si>
    <t>CK_Stuggi</t>
  </si>
  <si>
    <t>Bächi</t>
  </si>
  <si>
    <t>waldmeister</t>
  </si>
  <si>
    <t>merlinfive</t>
  </si>
  <si>
    <t>ATLAN</t>
  </si>
  <si>
    <t>PeterS</t>
  </si>
  <si>
    <t>lutoge</t>
  </si>
  <si>
    <t>Fjack</t>
  </si>
  <si>
    <t>einstern</t>
  </si>
  <si>
    <t>teki</t>
  </si>
  <si>
    <t>Kuba</t>
  </si>
  <si>
    <t>Tumbler</t>
  </si>
  <si>
    <t>yellow</t>
  </si>
  <si>
    <t>Cerebrum</t>
  </si>
  <si>
    <t>tux</t>
  </si>
  <si>
    <t>snooper77 #2</t>
  </si>
  <si>
    <t>mathias.mm</t>
  </si>
  <si>
    <t>Genussfahrer</t>
  </si>
  <si>
    <t>Iceman</t>
  </si>
  <si>
    <t>blackline</t>
  </si>
  <si>
    <t>RibbertD</t>
  </si>
  <si>
    <t>ensor</t>
  </si>
  <si>
    <t>aflint99</t>
  </si>
  <si>
    <t>king_ro</t>
  </si>
  <si>
    <t>Sarastro</t>
  </si>
  <si>
    <t>pollux</t>
  </si>
  <si>
    <t>46&amp;2</t>
  </si>
  <si>
    <t>Healey</t>
  </si>
  <si>
    <t>raven</t>
  </si>
  <si>
    <t>Great Cornholio</t>
  </si>
  <si>
    <t>MorX</t>
  </si>
  <si>
    <t>teslafriese</t>
  </si>
  <si>
    <t>Tomfu</t>
  </si>
  <si>
    <t>christianpan</t>
  </si>
  <si>
    <t>EV-1</t>
  </si>
  <si>
    <t>Teslaitis</t>
  </si>
  <si>
    <t>urs daniel</t>
  </si>
  <si>
    <t>shunty</t>
  </si>
  <si>
    <t>Copyright</t>
  </si>
  <si>
    <t>skip</t>
  </si>
  <si>
    <t>Teslarossa</t>
  </si>
  <si>
    <t>Jossi</t>
  </si>
  <si>
    <t>otten.l</t>
  </si>
  <si>
    <t>peter_67</t>
  </si>
  <si>
    <t>Laserfreak</t>
  </si>
  <si>
    <t>ctr</t>
  </si>
  <si>
    <t>elmar</t>
  </si>
  <si>
    <t>toptecspezi</t>
  </si>
  <si>
    <t>boe</t>
  </si>
  <si>
    <t>StefanKV</t>
  </si>
  <si>
    <t>acpacpacp</t>
  </si>
  <si>
    <t>r.wagner</t>
  </si>
  <si>
    <t>ProElectriX</t>
  </si>
  <si>
    <t>Measureman</t>
  </si>
  <si>
    <t>past_petrol</t>
  </si>
  <si>
    <t>bürgermobil</t>
  </si>
  <si>
    <t>reinhard</t>
  </si>
  <si>
    <t>yelo</t>
  </si>
  <si>
    <t>mcralf35</t>
  </si>
  <si>
    <t>EcoCarer</t>
  </si>
  <si>
    <t>LarsP85D</t>
  </si>
  <si>
    <t>Peterko</t>
  </si>
  <si>
    <t>Sven</t>
  </si>
  <si>
    <t>ganimed</t>
  </si>
  <si>
    <t>kbrandes</t>
  </si>
  <si>
    <t>mklose</t>
  </si>
  <si>
    <t>hanse62</t>
  </si>
  <si>
    <t>Alex</t>
  </si>
  <si>
    <t>Tesla Testosteron</t>
  </si>
  <si>
    <t>Checkcaptain</t>
  </si>
  <si>
    <t>wonko</t>
  </si>
  <si>
    <t>Ralf Wagner</t>
  </si>
  <si>
    <t>walt</t>
  </si>
  <si>
    <t>Rudi L.</t>
  </si>
  <si>
    <t>venomtoxic</t>
  </si>
  <si>
    <t>AndiJM</t>
  </si>
  <si>
    <t>Sucseeker</t>
  </si>
  <si>
    <t>TeeKay</t>
  </si>
  <si>
    <t>liftboy</t>
  </si>
  <si>
    <t>HJF</t>
  </si>
  <si>
    <t>ECO1</t>
  </si>
  <si>
    <t>MichaEL</t>
  </si>
  <si>
    <t>Andi_E</t>
  </si>
  <si>
    <t>blueflyer</t>
  </si>
  <si>
    <t>spinecho</t>
  </si>
  <si>
    <t>k11</t>
  </si>
  <si>
    <t>EV_de</t>
  </si>
  <si>
    <t>zappa</t>
  </si>
  <si>
    <t>aloisius</t>
  </si>
  <si>
    <t>Sfeele</t>
  </si>
  <si>
    <t>gec</t>
  </si>
  <si>
    <t>lasa</t>
  </si>
  <si>
    <t>opto</t>
  </si>
  <si>
    <t>totobär</t>
  </si>
  <si>
    <t>LaoKi</t>
  </si>
  <si>
    <t>dphidt</t>
  </si>
  <si>
    <t>RAM</t>
  </si>
  <si>
    <t>ulki13</t>
  </si>
  <si>
    <t>E-Driver</t>
  </si>
  <si>
    <t>Claudio</t>
  </si>
  <si>
    <t>spinatcruiser</t>
  </si>
  <si>
    <t>Hiperdino</t>
  </si>
  <si>
    <t>stromair</t>
  </si>
  <si>
    <t>jiri</t>
  </si>
  <si>
    <t>Itreasure</t>
  </si>
  <si>
    <t>marcel</t>
  </si>
  <si>
    <t>TArZahn</t>
  </si>
  <si>
    <t>ELMO</t>
  </si>
  <si>
    <t>MWsatwareAG</t>
  </si>
  <si>
    <t>Steff_40</t>
  </si>
  <si>
    <t>0834xxx</t>
  </si>
  <si>
    <t>DerLarser</t>
  </si>
  <si>
    <t>Daten von VIN,Produktion und Transport nicht mehr bekannt</t>
  </si>
  <si>
    <t>Bestätigt am</t>
  </si>
  <si>
    <t>20.04. / 08.05.</t>
  </si>
  <si>
    <t>Winzer</t>
  </si>
  <si>
    <t>neon</t>
  </si>
  <si>
    <t>788xx</t>
  </si>
  <si>
    <t>OAKLAND EXPRESS</t>
  </si>
  <si>
    <t>19.04. / 03.05.</t>
  </si>
  <si>
    <t>FFP727xx</t>
  </si>
  <si>
    <t>EV4EVER</t>
  </si>
  <si>
    <t>tripleP #2</t>
  </si>
  <si>
    <t>tripleP #1</t>
  </si>
  <si>
    <t>S70D</t>
  </si>
  <si>
    <t>Mittelwerte S70D</t>
  </si>
  <si>
    <t>Umbestellt/Storniert von S85D auf S70D</t>
  </si>
  <si>
    <t>wuschelS</t>
  </si>
  <si>
    <t>793xx</t>
  </si>
  <si>
    <t>Carsten</t>
  </si>
  <si>
    <t>BeatA</t>
  </si>
  <si>
    <t>FFP775xx</t>
  </si>
  <si>
    <t>Mathie</t>
  </si>
  <si>
    <t>FFO8461x</t>
  </si>
  <si>
    <t>GeeFive</t>
  </si>
  <si>
    <t>802xx</t>
  </si>
  <si>
    <t>FFP7753xx</t>
  </si>
  <si>
    <t>t.birker</t>
  </si>
  <si>
    <t>FF0819xx</t>
  </si>
  <si>
    <t>FF0847xx</t>
  </si>
  <si>
    <t>OBOllmann</t>
  </si>
  <si>
    <t>Harley17</t>
  </si>
  <si>
    <t>0846xxx</t>
  </si>
  <si>
    <t>Umbestellt von S85 auf S85D</t>
  </si>
  <si>
    <t>noco2</t>
  </si>
  <si>
    <t>Graz</t>
  </si>
  <si>
    <t>SeC aktuell noch Wien - jedoch bei Auslieferung Graz</t>
  </si>
  <si>
    <t>lt. Aussage vom DS noch nicht auf dem Schiff ?!</t>
  </si>
  <si>
    <t>Bestellung geändert von S85 auf S85D - VIN&amp;Lieferprognosse  gleich geblieben!</t>
  </si>
  <si>
    <t>sunfreak</t>
  </si>
  <si>
    <t>Ende Juli</t>
  </si>
  <si>
    <t>FF0852xx</t>
  </si>
  <si>
    <t>Übergabetermin vorrausichtlich wegen Urlaub nicht haltbar!</t>
  </si>
  <si>
    <t>mellame</t>
  </si>
  <si>
    <t>tuna</t>
  </si>
  <si>
    <t>FF0822xx</t>
  </si>
  <si>
    <t>F08409xx</t>
  </si>
  <si>
    <t>viella</t>
  </si>
  <si>
    <t>Liefertermin auf August verschoben wegen Ferien!</t>
  </si>
  <si>
    <t>raygivens</t>
  </si>
  <si>
    <t>FF0820xx</t>
  </si>
  <si>
    <t>P79301</t>
  </si>
  <si>
    <t>mmoench</t>
  </si>
  <si>
    <t>08409xx</t>
  </si>
  <si>
    <t>08153xx</t>
  </si>
  <si>
    <t>FF0847x</t>
  </si>
  <si>
    <t>jpk</t>
  </si>
  <si>
    <t>FF0804xx</t>
  </si>
  <si>
    <t>BerlinTesla</t>
  </si>
  <si>
    <t>Wunschtermin ist Dezember</t>
  </si>
  <si>
    <t>rodrin</t>
  </si>
  <si>
    <t>0869xx</t>
  </si>
  <si>
    <t>hansa23r</t>
  </si>
  <si>
    <t>850xx</t>
  </si>
  <si>
    <t>kb99</t>
  </si>
  <si>
    <t>877xx</t>
  </si>
  <si>
    <t>Ende August</t>
  </si>
  <si>
    <t>geox</t>
  </si>
  <si>
    <t>voltaire</t>
  </si>
  <si>
    <t>873xx</t>
  </si>
  <si>
    <t>MacDan</t>
  </si>
  <si>
    <t>FF0815xx</t>
  </si>
  <si>
    <t>roads</t>
  </si>
  <si>
    <t>EXTRA Hinweis: -&gt; noch 13 x schlafen ;-) Stand 07.05.15</t>
  </si>
  <si>
    <t>EXTRA Hinweis: -&gt; noch 8 x schlafen ;-) Stand 07.05.15</t>
  </si>
  <si>
    <t>Praffi</t>
  </si>
  <si>
    <t>FF0883xx</t>
  </si>
  <si>
    <t>Fagottist</t>
  </si>
  <si>
    <t>FF0801xx</t>
  </si>
  <si>
    <t>skahlert</t>
  </si>
  <si>
    <t>088xxx</t>
  </si>
  <si>
    <t>FF0890xx</t>
  </si>
  <si>
    <t>FF0889xx</t>
  </si>
  <si>
    <t>elrond</t>
  </si>
  <si>
    <t>FF089xxx</t>
  </si>
  <si>
    <t>Bad Terry</t>
  </si>
  <si>
    <t>FF0848xx</t>
  </si>
  <si>
    <t>ulmerle</t>
  </si>
  <si>
    <t>FF0893xx</t>
  </si>
  <si>
    <t>Steuermann</t>
  </si>
  <si>
    <t>FF0871xx</t>
  </si>
  <si>
    <t>Mikkey</t>
  </si>
  <si>
    <t>799xx</t>
  </si>
  <si>
    <t>brumark</t>
  </si>
  <si>
    <t>805xx</t>
  </si>
  <si>
    <t>FF0840xx</t>
  </si>
  <si>
    <t>bobelle</t>
  </si>
  <si>
    <t>FF0876xx</t>
  </si>
  <si>
    <t>Übergabe wegen Leasingbankproblemen vezögert!</t>
  </si>
  <si>
    <t>SZ-2509</t>
  </si>
  <si>
    <t>chriszh</t>
  </si>
  <si>
    <t>FF091xxx</t>
  </si>
  <si>
    <t>Michael Dzsida</t>
  </si>
  <si>
    <t>830xx</t>
  </si>
  <si>
    <t>MUC</t>
  </si>
  <si>
    <t>FF092xxx</t>
  </si>
  <si>
    <t>Earlian</t>
  </si>
  <si>
    <t>netsailor</t>
  </si>
  <si>
    <t>axpie</t>
  </si>
  <si>
    <t>FF088xxx</t>
  </si>
  <si>
    <t>FF0924xx</t>
  </si>
  <si>
    <t>Mont</t>
  </si>
  <si>
    <t>mitte Juli</t>
  </si>
  <si>
    <t>wegen Urlaub auf 01.07.15 verschoben!</t>
  </si>
  <si>
    <t>deep blue</t>
  </si>
  <si>
    <t>FF0923xx</t>
  </si>
  <si>
    <t>Vorrausichtlich Transportunfall!-&gt; aktuell in Klärung von Tesla wie es weiter geht !?</t>
  </si>
  <si>
    <t>FF0869xx</t>
  </si>
  <si>
    <t>FF0858xx</t>
  </si>
  <si>
    <t>pccollege</t>
  </si>
  <si>
    <t>Termin konnte vor verschoben werden!</t>
  </si>
  <si>
    <t>Tiggertastic</t>
  </si>
  <si>
    <t>FF080xx</t>
  </si>
  <si>
    <t>Rolf maurer</t>
  </si>
  <si>
    <t>FF0833xx</t>
  </si>
  <si>
    <t>leverkuehn</t>
  </si>
  <si>
    <t>FF0886xx</t>
  </si>
  <si>
    <t>Wunschauslieferungstermin</t>
  </si>
  <si>
    <t>Steph</t>
  </si>
  <si>
    <t>FF0878xx</t>
  </si>
  <si>
    <t>Paragliding</t>
  </si>
  <si>
    <t>Vorrausichtlich Transportunfall!-&gt; aktuell in Klärung von Tesla wie es weiter geht !? Neue VIN bekommen (alte VIN FFP763xx)</t>
  </si>
  <si>
    <t>FFP0944xx</t>
  </si>
  <si>
    <t>Vorrausichtlich Transportunfall!-&gt; aktuell in Klärung von Tesla wie es weiter geht !? Neue VIN bekommen (alte VIN FFP766xx)</t>
  </si>
  <si>
    <t>FF0943xx</t>
  </si>
  <si>
    <t>Wunschliefertermin Dezember</t>
  </si>
  <si>
    <t>FF0925xx</t>
  </si>
  <si>
    <t>gablandy</t>
  </si>
  <si>
    <t>T-Fan</t>
  </si>
  <si>
    <t>FF093xxx</t>
  </si>
  <si>
    <t>allradtom</t>
  </si>
  <si>
    <t>FF0881xx</t>
  </si>
  <si>
    <t>darkyy92</t>
  </si>
  <si>
    <t>univ</t>
  </si>
  <si>
    <t>FF0949xx</t>
  </si>
  <si>
    <t>dflaschel</t>
  </si>
  <si>
    <t>Ende September</t>
  </si>
  <si>
    <t>FF0929xx</t>
  </si>
  <si>
    <t>humschti</t>
  </si>
  <si>
    <t>Terminverschiebun wegen Verzögerung der Abwicklung durch KFW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</si>
</sst>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23"/>
      <name val="Calibri"/>
      <family val="2"/>
    </font>
    <font>
      <sz val="11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00B0F0"/>
      <name val="Calibri"/>
      <family val="2"/>
    </font>
    <font>
      <b/>
      <sz val="12"/>
      <color rgb="FF00B0F0"/>
      <name val="Calibri"/>
      <family val="2"/>
    </font>
    <font>
      <sz val="12"/>
      <color rgb="FFC00000"/>
      <name val="Calibri"/>
      <family val="2"/>
    </font>
    <font>
      <b/>
      <sz val="12"/>
      <color rgb="FFC00000"/>
      <name val="Calibri"/>
      <family val="2"/>
    </font>
    <font>
      <sz val="12"/>
      <color theme="0" tint="-0.49998474074526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FFC000"/>
      <name val="Calibri"/>
      <family val="2"/>
      <scheme val="minor"/>
    </font>
    <font>
      <b/>
      <sz val="12"/>
      <color rgb="FFFFC000"/>
      <name val="Calibri"/>
      <family val="2"/>
    </font>
    <font>
      <sz val="12"/>
      <color theme="1"/>
      <name val="Calibri"/>
      <family val="2"/>
    </font>
    <font>
      <sz val="12"/>
      <color rgb="FFC00000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theme="0" tint="-0.249977111117893"/>
      <name val="Calibri"/>
      <family val="2"/>
    </font>
    <font>
      <b/>
      <sz val="12"/>
      <color theme="0" tint="-0.249977111117893"/>
      <name val="Calibri"/>
      <family val="2"/>
    </font>
    <font>
      <b/>
      <sz val="12"/>
      <color theme="0" tint="-0.14999847407452621"/>
      <name val="Calibri"/>
      <family val="2"/>
    </font>
    <font>
      <b/>
      <sz val="12"/>
      <color theme="1"/>
      <name val="Calibri"/>
      <family val="2"/>
    </font>
    <font>
      <sz val="12"/>
      <color theme="0" tint="-0.249977111117893"/>
      <name val="Calibri"/>
      <family val="2"/>
      <scheme val="minor"/>
    </font>
    <font>
      <i/>
      <sz val="12"/>
      <color theme="0" tint="-0.249977111117893"/>
      <name val="Calibri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</font>
    <font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  <font>
      <sz val="8"/>
      <name val="Calibri"/>
      <family val="2"/>
      <scheme val="minor"/>
    </font>
    <font>
      <i/>
      <sz val="8"/>
      <name val="Calibri"/>
      <family val="2"/>
    </font>
    <font>
      <sz val="8"/>
      <color theme="0" tint="-0.249977111117893"/>
      <name val="Calibri"/>
      <family val="2"/>
    </font>
    <font>
      <sz val="8"/>
      <color rgb="FF00B0F0"/>
      <name val="Calibri"/>
      <family val="2"/>
    </font>
    <font>
      <u/>
      <sz val="12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rgb="FFC00000"/>
      <name val="Calibri"/>
      <family val="2"/>
    </font>
    <font>
      <u/>
      <sz val="12"/>
      <color theme="11"/>
      <name val="Calibri"/>
      <family val="2"/>
      <scheme val="minor"/>
    </font>
    <font>
      <b/>
      <u/>
      <sz val="12"/>
      <color indexed="8"/>
      <name val="Calibri"/>
    </font>
    <font>
      <sz val="12"/>
      <color rgb="FF008000"/>
      <name val="Calibri"/>
    </font>
    <font>
      <sz val="8"/>
      <color rgb="FF008000"/>
      <name val="Calibri"/>
    </font>
    <font>
      <sz val="12"/>
      <color rgb="FFFFC000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/>
      <diagonal/>
    </border>
    <border>
      <left/>
      <right/>
      <top style="medium">
        <color auto="1"/>
      </top>
      <bottom/>
      <diagonal/>
    </border>
  </borders>
  <cellStyleXfs count="537">
    <xf numFmtId="0" fontId="0" fillId="0" borderId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28">
    <xf numFmtId="0" fontId="0" fillId="0" borderId="0" xfId="0"/>
    <xf numFmtId="0" fontId="1" fillId="0" borderId="0" xfId="0" applyFont="1"/>
    <xf numFmtId="1" fontId="2" fillId="0" borderId="0" xfId="2" applyNumberFormat="1" applyFont="1" applyFill="1"/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9" fillId="0" borderId="0" xfId="0" applyFont="1"/>
    <xf numFmtId="1" fontId="13" fillId="0" borderId="0" xfId="0" applyNumberFormat="1" applyFont="1" applyFill="1" applyAlignment="1">
      <alignment horizontal="center"/>
    </xf>
    <xf numFmtId="0" fontId="14" fillId="0" borderId="0" xfId="0" applyFont="1"/>
    <xf numFmtId="14" fontId="17" fillId="0" borderId="0" xfId="0" applyNumberFormat="1" applyFont="1" applyFill="1"/>
    <xf numFmtId="1" fontId="17" fillId="0" borderId="0" xfId="0" applyNumberFormat="1" applyFont="1" applyFill="1" applyAlignment="1">
      <alignment horizontal="center"/>
    </xf>
    <xf numFmtId="0" fontId="17" fillId="0" borderId="0" xfId="0" applyFont="1"/>
    <xf numFmtId="0" fontId="8" fillId="0" borderId="0" xfId="0" applyFont="1"/>
    <xf numFmtId="0" fontId="13" fillId="0" borderId="0" xfId="0" applyFont="1"/>
    <xf numFmtId="14" fontId="0" fillId="0" borderId="0" xfId="0" applyNumberFormat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12" fillId="0" borderId="0" xfId="2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14" fontId="0" fillId="0" borderId="0" xfId="0" applyNumberFormat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14" fontId="13" fillId="0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14" fontId="17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1" fontId="8" fillId="0" borderId="2" xfId="2" applyNumberFormat="1" applyFont="1" applyFill="1" applyBorder="1" applyAlignment="1">
      <alignment horizontal="center"/>
    </xf>
    <xf numFmtId="1" fontId="17" fillId="0" borderId="2" xfId="2" applyNumberFormat="1" applyFont="1" applyFill="1" applyBorder="1" applyAlignment="1">
      <alignment horizontal="center"/>
    </xf>
    <xf numFmtId="0" fontId="0" fillId="0" borderId="2" xfId="0" applyBorder="1"/>
    <xf numFmtId="1" fontId="2" fillId="0" borderId="2" xfId="2" applyNumberFormat="1" applyFont="1" applyFill="1" applyBorder="1"/>
    <xf numFmtId="1" fontId="8" fillId="0" borderId="0" xfId="2" applyNumberFormat="1" applyFont="1" applyFill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1" fontId="8" fillId="0" borderId="0" xfId="2" applyNumberFormat="1" applyFont="1" applyFill="1"/>
    <xf numFmtId="1" fontId="10" fillId="0" borderId="0" xfId="2" applyNumberFormat="1" applyFont="1" applyFill="1" applyAlignment="1">
      <alignment horizontal="center"/>
    </xf>
    <xf numFmtId="14" fontId="20" fillId="0" borderId="0" xfId="0" applyNumberFormat="1" applyFont="1" applyFill="1" applyBorder="1" applyAlignment="1" applyProtection="1">
      <alignment horizontal="center"/>
      <protection locked="0"/>
    </xf>
    <xf numFmtId="14" fontId="20" fillId="0" borderId="1" xfId="0" applyNumberFormat="1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1" fontId="20" fillId="0" borderId="2" xfId="2" applyNumberFormat="1" applyFont="1" applyFill="1" applyBorder="1" applyAlignment="1">
      <alignment horizontal="center"/>
    </xf>
    <xf numFmtId="1" fontId="20" fillId="0" borderId="0" xfId="2" applyNumberFormat="1" applyFont="1" applyFill="1" applyAlignment="1">
      <alignment horizontal="center"/>
    </xf>
    <xf numFmtId="14" fontId="20" fillId="0" borderId="0" xfId="0" applyNumberFormat="1" applyFont="1" applyAlignment="1">
      <alignment horizontal="center"/>
    </xf>
    <xf numFmtId="0" fontId="21" fillId="0" borderId="0" xfId="0" applyFont="1"/>
    <xf numFmtId="1" fontId="10" fillId="0" borderId="0" xfId="0" applyNumberFormat="1" applyFont="1" applyFill="1" applyAlignment="1">
      <alignment horizontal="center"/>
    </xf>
    <xf numFmtId="0" fontId="11" fillId="0" borderId="0" xfId="0" applyFont="1"/>
    <xf numFmtId="14" fontId="10" fillId="0" borderId="0" xfId="0" applyNumberFormat="1" applyFont="1" applyFill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/>
    <xf numFmtId="0" fontId="20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19" fillId="0" borderId="0" xfId="0" applyNumberFormat="1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4" fontId="19" fillId="0" borderId="0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4" fontId="18" fillId="0" borderId="0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Alignment="1">
      <alignment horizontal="center"/>
    </xf>
    <xf numFmtId="1" fontId="10" fillId="0" borderId="0" xfId="2" applyNumberFormat="1" applyFont="1" applyFill="1" applyBorder="1" applyAlignment="1">
      <alignment horizontal="center"/>
    </xf>
    <xf numFmtId="1" fontId="17" fillId="0" borderId="0" xfId="2" applyNumberFormat="1" applyFont="1" applyFill="1" applyBorder="1" applyAlignment="1">
      <alignment horizontal="center"/>
    </xf>
    <xf numFmtId="1" fontId="17" fillId="0" borderId="0" xfId="2" applyNumberFormat="1" applyFont="1" applyFill="1" applyAlignment="1">
      <alignment horizontal="center"/>
    </xf>
    <xf numFmtId="0" fontId="23" fillId="0" borderId="0" xfId="0" applyFont="1"/>
    <xf numFmtId="0" fontId="0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/>
    </xf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 applyAlignment="1">
      <alignment horizontal="center"/>
    </xf>
    <xf numFmtId="14" fontId="17" fillId="0" borderId="0" xfId="2" applyNumberFormat="1" applyFont="1" applyFill="1" applyBorder="1" applyAlignment="1" applyProtection="1">
      <alignment horizontal="center"/>
      <protection locked="0"/>
    </xf>
    <xf numFmtId="14" fontId="17" fillId="0" borderId="0" xfId="2" applyNumberFormat="1" applyFont="1" applyFill="1" applyAlignment="1">
      <alignment horizontal="center"/>
    </xf>
    <xf numFmtId="14" fontId="17" fillId="0" borderId="0" xfId="1" applyNumberFormat="1" applyFont="1" applyFill="1" applyBorder="1" applyAlignment="1" applyProtection="1">
      <alignment horizontal="center"/>
      <protection locked="0"/>
    </xf>
    <xf numFmtId="1" fontId="17" fillId="0" borderId="0" xfId="1" applyNumberFormat="1" applyFont="1" applyFill="1" applyAlignment="1">
      <alignment horizontal="center"/>
    </xf>
    <xf numFmtId="14" fontId="17" fillId="0" borderId="0" xfId="1" applyNumberFormat="1" applyFont="1" applyFill="1" applyAlignment="1">
      <alignment horizontal="center"/>
    </xf>
    <xf numFmtId="0" fontId="22" fillId="0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" fontId="13" fillId="0" borderId="2" xfId="2" applyNumberFormat="1" applyFont="1" applyFill="1" applyBorder="1" applyAlignment="1">
      <alignment horizontal="center"/>
    </xf>
    <xf numFmtId="1" fontId="13" fillId="0" borderId="0" xfId="2" applyNumberFormat="1" applyFont="1" applyFill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14" fontId="1" fillId="8" borderId="3" xfId="0" applyNumberFormat="1" applyFont="1" applyFill="1" applyBorder="1" applyAlignment="1">
      <alignment horizontal="center" vertical="center" wrapText="1"/>
    </xf>
    <xf numFmtId="1" fontId="1" fillId="11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1" fillId="10" borderId="4" xfId="0" applyNumberFormat="1" applyFont="1" applyFill="1" applyBorder="1" applyAlignment="1">
      <alignment horizontal="center" vertical="center"/>
    </xf>
    <xf numFmtId="0" fontId="1" fillId="15" borderId="3" xfId="0" applyNumberFormat="1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13" fillId="0" borderId="5" xfId="0" applyNumberFormat="1" applyFont="1" applyFill="1" applyBorder="1" applyAlignment="1">
      <alignment horizontal="center"/>
    </xf>
    <xf numFmtId="14" fontId="17" fillId="0" borderId="5" xfId="0" applyNumberFormat="1" applyFont="1" applyFill="1" applyBorder="1" applyAlignment="1">
      <alignment horizontal="center"/>
    </xf>
    <xf numFmtId="14" fontId="20" fillId="0" borderId="5" xfId="0" applyNumberFormat="1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7" fillId="0" borderId="5" xfId="2" applyNumberFormat="1" applyFont="1" applyFill="1" applyBorder="1" applyAlignment="1">
      <alignment horizontal="center"/>
    </xf>
    <xf numFmtId="1" fontId="8" fillId="0" borderId="5" xfId="2" applyNumberFormat="1" applyFont="1" applyFill="1" applyBorder="1" applyAlignment="1">
      <alignment horizontal="center"/>
    </xf>
    <xf numFmtId="1" fontId="10" fillId="0" borderId="5" xfId="2" applyNumberFormat="1" applyFont="1" applyFill="1" applyBorder="1" applyAlignment="1">
      <alignment horizontal="center"/>
    </xf>
    <xf numFmtId="1" fontId="13" fillId="0" borderId="5" xfId="2" applyNumberFormat="1" applyFont="1" applyFill="1" applyBorder="1" applyAlignment="1">
      <alignment horizontal="center"/>
    </xf>
    <xf numFmtId="1" fontId="20" fillId="0" borderId="5" xfId="2" applyNumberFormat="1" applyFont="1" applyFill="1" applyBorder="1" applyAlignment="1">
      <alignment horizontal="center"/>
    </xf>
    <xf numFmtId="14" fontId="1" fillId="12" borderId="6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/>
    </xf>
    <xf numFmtId="1" fontId="2" fillId="0" borderId="5" xfId="2" applyNumberFormat="1" applyFont="1" applyFill="1" applyBorder="1" applyAlignment="1">
      <alignment horizontal="center"/>
    </xf>
    <xf numFmtId="1" fontId="12" fillId="0" borderId="5" xfId="2" applyNumberFormat="1" applyFon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14" fontId="17" fillId="0" borderId="0" xfId="2" applyNumberFormat="1" applyFont="1" applyFill="1" applyBorder="1" applyAlignment="1">
      <alignment horizontal="center"/>
    </xf>
    <xf numFmtId="14" fontId="17" fillId="0" borderId="0" xfId="1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20" fillId="2" borderId="1" xfId="0" applyNumberFormat="1" applyFont="1" applyFill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1" fontId="15" fillId="17" borderId="7" xfId="0" applyNumberFormat="1" applyFont="1" applyFill="1" applyBorder="1" applyAlignment="1">
      <alignment horizontal="center"/>
    </xf>
    <xf numFmtId="14" fontId="15" fillId="17" borderId="7" xfId="0" applyNumberFormat="1" applyFont="1" applyFill="1" applyBorder="1" applyAlignment="1">
      <alignment horizontal="center"/>
    </xf>
    <xf numFmtId="1" fontId="16" fillId="17" borderId="7" xfId="2" applyNumberFormat="1" applyFont="1" applyFill="1" applyBorder="1" applyAlignment="1">
      <alignment horizontal="center"/>
    </xf>
    <xf numFmtId="1" fontId="16" fillId="17" borderId="9" xfId="2" applyNumberFormat="1" applyFont="1" applyFill="1" applyBorder="1" applyAlignment="1">
      <alignment horizontal="center"/>
    </xf>
    <xf numFmtId="0" fontId="27" fillId="17" borderId="9" xfId="2" applyNumberFormat="1" applyFont="1" applyFill="1" applyBorder="1" applyAlignment="1">
      <alignment horizontal="center"/>
    </xf>
    <xf numFmtId="1" fontId="16" fillId="17" borderId="8" xfId="2" applyNumberFormat="1" applyFont="1" applyFill="1" applyBorder="1" applyAlignment="1">
      <alignment horizontal="center"/>
    </xf>
    <xf numFmtId="0" fontId="15" fillId="17" borderId="8" xfId="0" applyNumberFormat="1" applyFont="1" applyFill="1" applyBorder="1" applyAlignment="1">
      <alignment horizontal="center"/>
    </xf>
    <xf numFmtId="0" fontId="15" fillId="17" borderId="8" xfId="0" applyFont="1" applyFill="1" applyBorder="1" applyAlignment="1">
      <alignment horizontal="center"/>
    </xf>
    <xf numFmtId="0" fontId="15" fillId="17" borderId="0" xfId="0" applyFont="1" applyFill="1" applyBorder="1"/>
    <xf numFmtId="14" fontId="1" fillId="8" borderId="6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/>
    </xf>
    <xf numFmtId="14" fontId="19" fillId="0" borderId="5" xfId="0" applyNumberFormat="1" applyFont="1" applyFill="1" applyBorder="1" applyAlignment="1">
      <alignment horizontal="center"/>
    </xf>
    <xf numFmtId="14" fontId="18" fillId="0" borderId="5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4" fontId="17" fillId="0" borderId="5" xfId="2" applyNumberFormat="1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4" fontId="17" fillId="0" borderId="5" xfId="1" applyNumberFormat="1" applyFont="1" applyFill="1" applyBorder="1" applyAlignment="1">
      <alignment horizontal="center"/>
    </xf>
    <xf numFmtId="1" fontId="1" fillId="10" borderId="6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" fontId="16" fillId="17" borderId="10" xfId="2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10" fillId="0" borderId="5" xfId="2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1" fillId="11" borderId="6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/>
    </xf>
    <xf numFmtId="14" fontId="1" fillId="9" borderId="6" xfId="0" applyNumberFormat="1" applyFont="1" applyFill="1" applyBorder="1" applyAlignment="1">
      <alignment horizontal="center" vertical="center" wrapText="1"/>
    </xf>
    <xf numFmtId="14" fontId="0" fillId="3" borderId="11" xfId="0" applyNumberForma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14" fontId="18" fillId="0" borderId="11" xfId="0" applyNumberFormat="1" applyFont="1" applyFill="1" applyBorder="1" applyAlignment="1">
      <alignment horizontal="center"/>
    </xf>
    <xf numFmtId="14" fontId="15" fillId="17" borderId="12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14" fontId="8" fillId="7" borderId="11" xfId="0" applyNumberFormat="1" applyFont="1" applyFill="1" applyBorder="1" applyAlignment="1">
      <alignment horizontal="center"/>
    </xf>
    <xf numFmtId="14" fontId="8" fillId="6" borderId="11" xfId="0" applyNumberFormat="1" applyFont="1" applyFill="1" applyBorder="1" applyAlignment="1">
      <alignment horizontal="center"/>
    </xf>
    <xf numFmtId="14" fontId="10" fillId="6" borderId="11" xfId="0" applyNumberFormat="1" applyFont="1" applyFill="1" applyBorder="1" applyAlignment="1">
      <alignment horizontal="center"/>
    </xf>
    <xf numFmtId="14" fontId="10" fillId="6" borderId="13" xfId="0" applyNumberFormat="1" applyFont="1" applyFill="1" applyBorder="1" applyAlignment="1">
      <alignment horizontal="center"/>
    </xf>
    <xf numFmtId="14" fontId="10" fillId="0" borderId="13" xfId="0" applyNumberFormat="1" applyFont="1" applyFill="1" applyBorder="1" applyAlignment="1">
      <alignment horizontal="center"/>
    </xf>
    <xf numFmtId="14" fontId="13" fillId="0" borderId="13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14" fontId="17" fillId="0" borderId="13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4" fontId="8" fillId="6" borderId="13" xfId="0" applyNumberFormat="1" applyFont="1" applyFill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14" fontId="17" fillId="6" borderId="13" xfId="0" applyNumberFormat="1" applyFont="1" applyFill="1" applyBorder="1" applyAlignment="1">
      <alignment horizontal="center"/>
    </xf>
    <xf numFmtId="14" fontId="17" fillId="6" borderId="11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/>
    </xf>
    <xf numFmtId="14" fontId="17" fillId="0" borderId="11" xfId="2" applyNumberFormat="1" applyFont="1" applyFill="1" applyBorder="1" applyAlignment="1">
      <alignment horizontal="center"/>
    </xf>
    <xf numFmtId="14" fontId="17" fillId="0" borderId="11" xfId="1" applyNumberFormat="1" applyFont="1" applyFill="1" applyBorder="1" applyAlignment="1">
      <alignment horizontal="center"/>
    </xf>
    <xf numFmtId="14" fontId="20" fillId="0" borderId="11" xfId="0" applyNumberFormat="1" applyFont="1" applyFill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24" fillId="0" borderId="11" xfId="0" applyNumberFormat="1" applyFont="1" applyBorder="1" applyAlignment="1">
      <alignment horizontal="center"/>
    </xf>
    <xf numFmtId="0" fontId="1" fillId="14" borderId="6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19" fillId="0" borderId="5" xfId="0" applyFont="1" applyFill="1" applyBorder="1"/>
    <xf numFmtId="0" fontId="18" fillId="0" borderId="5" xfId="0" applyFont="1" applyFill="1" applyBorder="1"/>
    <xf numFmtId="0" fontId="8" fillId="0" borderId="5" xfId="0" applyFont="1" applyBorder="1"/>
    <xf numFmtId="0" fontId="10" fillId="0" borderId="5" xfId="0" applyFont="1" applyBorder="1"/>
    <xf numFmtId="0" fontId="13" fillId="0" borderId="5" xfId="0" applyFont="1" applyBorder="1"/>
    <xf numFmtId="0" fontId="17" fillId="0" borderId="5" xfId="0" applyFont="1" applyBorder="1"/>
    <xf numFmtId="0" fontId="0" fillId="0" borderId="5" xfId="0" applyFont="1" applyBorder="1"/>
    <xf numFmtId="0" fontId="20" fillId="0" borderId="5" xfId="0" applyFont="1" applyBorder="1"/>
    <xf numFmtId="0" fontId="24" fillId="0" borderId="5" xfId="0" applyFont="1" applyBorder="1"/>
    <xf numFmtId="14" fontId="8" fillId="10" borderId="0" xfId="0" applyNumberFormat="1" applyFont="1" applyFill="1" applyAlignment="1">
      <alignment horizontal="center"/>
    </xf>
    <xf numFmtId="14" fontId="10" fillId="10" borderId="0" xfId="0" applyNumberFormat="1" applyFont="1" applyFill="1" applyAlignment="1">
      <alignment horizontal="center"/>
    </xf>
    <xf numFmtId="14" fontId="10" fillId="8" borderId="0" xfId="0" applyNumberFormat="1" applyFont="1" applyFill="1" applyAlignment="1">
      <alignment horizontal="center"/>
    </xf>
    <xf numFmtId="14" fontId="8" fillId="8" borderId="0" xfId="0" applyNumberFormat="1" applyFont="1" applyFill="1" applyAlignment="1">
      <alignment horizontal="center"/>
    </xf>
    <xf numFmtId="0" fontId="11" fillId="6" borderId="0" xfId="0" applyFont="1" applyFill="1"/>
    <xf numFmtId="14" fontId="10" fillId="6" borderId="1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2" applyFont="1" applyFill="1" applyAlignment="1">
      <alignment horizontal="left"/>
    </xf>
    <xf numFmtId="0" fontId="17" fillId="0" borderId="0" xfId="1" applyFont="1" applyFill="1" applyAlignment="1">
      <alignment horizontal="left"/>
    </xf>
    <xf numFmtId="14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17" borderId="7" xfId="0" applyFont="1" applyFill="1" applyBorder="1" applyAlignment="1"/>
    <xf numFmtId="14" fontId="38" fillId="11" borderId="4" xfId="0" applyNumberFormat="1" applyFont="1" applyFill="1" applyBorder="1" applyAlignment="1">
      <alignment horizontal="center" vertical="center" wrapText="1"/>
    </xf>
    <xf numFmtId="14" fontId="38" fillId="12" borderId="4" xfId="0" applyNumberFormat="1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/>
    </xf>
    <xf numFmtId="14" fontId="38" fillId="8" borderId="3" xfId="0" applyNumberFormat="1" applyFont="1" applyFill="1" applyBorder="1" applyAlignment="1" applyProtection="1">
      <alignment horizontal="center" vertical="center"/>
      <protection locked="0"/>
    </xf>
    <xf numFmtId="14" fontId="38" fillId="10" borderId="3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8" borderId="3" xfId="0" applyFont="1" applyFill="1" applyBorder="1" applyAlignment="1">
      <alignment horizontal="center" vertical="center"/>
    </xf>
    <xf numFmtId="14" fontId="10" fillId="7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14" fontId="39" fillId="0" borderId="0" xfId="0" applyNumberFormat="1" applyFont="1" applyFill="1" applyBorder="1" applyAlignment="1" applyProtection="1">
      <alignment horizontal="center"/>
      <protection locked="0"/>
    </xf>
    <xf numFmtId="14" fontId="39" fillId="0" borderId="1" xfId="0" applyNumberFormat="1" applyFont="1" applyFill="1" applyBorder="1" applyAlignment="1">
      <alignment horizontal="center"/>
    </xf>
    <xf numFmtId="1" fontId="39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14" fontId="39" fillId="0" borderId="5" xfId="0" applyNumberFormat="1" applyFont="1" applyFill="1" applyBorder="1" applyAlignment="1">
      <alignment horizontal="center"/>
    </xf>
    <xf numFmtId="1" fontId="39" fillId="0" borderId="5" xfId="2" applyNumberFormat="1" applyFont="1" applyFill="1" applyBorder="1" applyAlignment="1">
      <alignment horizontal="center"/>
    </xf>
    <xf numFmtId="1" fontId="39" fillId="0" borderId="0" xfId="2" applyNumberFormat="1" applyFont="1" applyFill="1" applyBorder="1" applyAlignment="1">
      <alignment horizontal="center"/>
    </xf>
    <xf numFmtId="14" fontId="39" fillId="0" borderId="0" xfId="0" applyNumberFormat="1" applyFont="1" applyFill="1" applyBorder="1" applyAlignment="1">
      <alignment horizontal="center"/>
    </xf>
    <xf numFmtId="1" fontId="39" fillId="0" borderId="2" xfId="2" applyNumberFormat="1" applyFont="1" applyFill="1" applyBorder="1" applyAlignment="1">
      <alignment horizontal="center"/>
    </xf>
    <xf numFmtId="14" fontId="39" fillId="0" borderId="11" xfId="0" applyNumberFormat="1" applyFont="1" applyFill="1" applyBorder="1" applyAlignment="1">
      <alignment horizontal="center"/>
    </xf>
    <xf numFmtId="0" fontId="39" fillId="0" borderId="1" xfId="0" applyNumberFormat="1" applyFont="1" applyFill="1" applyBorder="1" applyAlignment="1">
      <alignment horizontal="center"/>
    </xf>
    <xf numFmtId="1" fontId="39" fillId="0" borderId="0" xfId="2" applyNumberFormat="1" applyFont="1" applyFill="1" applyAlignment="1">
      <alignment horizontal="center"/>
    </xf>
    <xf numFmtId="14" fontId="39" fillId="0" borderId="11" xfId="0" applyNumberFormat="1" applyFont="1" applyBorder="1" applyAlignment="1">
      <alignment horizontal="center"/>
    </xf>
    <xf numFmtId="0" fontId="39" fillId="0" borderId="0" xfId="0" applyFont="1" applyFill="1" applyAlignment="1">
      <alignment horizontal="left"/>
    </xf>
    <xf numFmtId="14" fontId="39" fillId="8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14" fontId="10" fillId="8" borderId="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Alignment="1">
      <alignment horizontal="left"/>
    </xf>
    <xf numFmtId="14" fontId="39" fillId="7" borderId="11" xfId="0" applyNumberFormat="1" applyFont="1" applyFill="1" applyBorder="1" applyAlignment="1">
      <alignment horizontal="center"/>
    </xf>
    <xf numFmtId="14" fontId="1" fillId="17" borderId="3" xfId="0" applyNumberFormat="1" applyFont="1" applyFill="1" applyBorder="1" applyAlignment="1">
      <alignment horizontal="center" vertical="center"/>
    </xf>
    <xf numFmtId="14" fontId="0" fillId="17" borderId="1" xfId="0" applyNumberFormat="1" applyFill="1" applyBorder="1" applyAlignment="1">
      <alignment horizontal="center"/>
    </xf>
    <xf numFmtId="14" fontId="0" fillId="17" borderId="1" xfId="0" applyNumberFormat="1" applyFont="1" applyFill="1" applyBorder="1" applyAlignment="1">
      <alignment horizontal="center"/>
    </xf>
    <xf numFmtId="14" fontId="39" fillId="17" borderId="1" xfId="0" applyNumberFormat="1" applyFont="1" applyFill="1" applyBorder="1" applyAlignment="1">
      <alignment horizontal="center"/>
    </xf>
    <xf numFmtId="14" fontId="19" fillId="17" borderId="1" xfId="0" applyNumberFormat="1" applyFont="1" applyFill="1" applyBorder="1" applyAlignment="1">
      <alignment horizontal="center"/>
    </xf>
    <xf numFmtId="14" fontId="18" fillId="17" borderId="1" xfId="0" applyNumberFormat="1" applyFont="1" applyFill="1" applyBorder="1" applyAlignment="1">
      <alignment horizontal="center"/>
    </xf>
    <xf numFmtId="14" fontId="4" fillId="17" borderId="1" xfId="0" applyNumberFormat="1" applyFont="1" applyFill="1" applyBorder="1" applyAlignment="1">
      <alignment horizontal="center"/>
    </xf>
    <xf numFmtId="14" fontId="8" fillId="17" borderId="0" xfId="0" applyNumberFormat="1" applyFont="1" applyFill="1" applyBorder="1" applyAlignment="1" applyProtection="1">
      <alignment horizontal="center"/>
      <protection locked="0"/>
    </xf>
    <xf numFmtId="14" fontId="8" fillId="17" borderId="1" xfId="0" applyNumberFormat="1" applyFont="1" applyFill="1" applyBorder="1" applyAlignment="1">
      <alignment horizontal="center"/>
    </xf>
    <xf numFmtId="14" fontId="17" fillId="17" borderId="1" xfId="0" applyNumberFormat="1" applyFont="1" applyFill="1" applyBorder="1" applyAlignment="1">
      <alignment horizontal="center"/>
    </xf>
    <xf numFmtId="14" fontId="10" fillId="17" borderId="0" xfId="0" applyNumberFormat="1" applyFont="1" applyFill="1" applyBorder="1" applyAlignment="1">
      <alignment horizontal="center"/>
    </xf>
    <xf numFmtId="14" fontId="39" fillId="17" borderId="0" xfId="0" applyNumberFormat="1" applyFont="1" applyFill="1" applyBorder="1" applyAlignment="1" applyProtection="1">
      <alignment horizontal="center"/>
      <protection locked="0"/>
    </xf>
    <xf numFmtId="14" fontId="10" fillId="17" borderId="1" xfId="0" applyNumberFormat="1" applyFont="1" applyFill="1" applyBorder="1" applyAlignment="1">
      <alignment horizontal="center"/>
    </xf>
    <xf numFmtId="14" fontId="17" fillId="17" borderId="0" xfId="0" applyNumberFormat="1" applyFont="1" applyFill="1" applyBorder="1" applyAlignment="1">
      <alignment horizontal="center"/>
    </xf>
    <xf numFmtId="14" fontId="13" fillId="17" borderId="1" xfId="0" applyNumberFormat="1" applyFont="1" applyFill="1" applyBorder="1" applyAlignment="1">
      <alignment horizontal="center"/>
    </xf>
    <xf numFmtId="14" fontId="2" fillId="17" borderId="1" xfId="0" applyNumberFormat="1" applyFont="1" applyFill="1" applyBorder="1" applyAlignment="1">
      <alignment horizontal="center"/>
    </xf>
    <xf numFmtId="14" fontId="17" fillId="17" borderId="1" xfId="2" applyNumberFormat="1" applyFont="1" applyFill="1" applyBorder="1" applyAlignment="1">
      <alignment horizontal="center"/>
    </xf>
    <xf numFmtId="14" fontId="17" fillId="17" borderId="1" xfId="1" applyNumberFormat="1" applyFont="1" applyFill="1" applyBorder="1" applyAlignment="1">
      <alignment horizontal="center"/>
    </xf>
    <xf numFmtId="14" fontId="20" fillId="17" borderId="1" xfId="0" applyNumberFormat="1" applyFont="1" applyFill="1" applyBorder="1" applyAlignment="1">
      <alignment horizontal="center"/>
    </xf>
    <xf numFmtId="0" fontId="25" fillId="17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14" fontId="1" fillId="17" borderId="3" xfId="0" applyNumberFormat="1" applyFont="1" applyFill="1" applyBorder="1" applyAlignment="1">
      <alignment horizontal="center" vertical="center" wrapText="1"/>
    </xf>
    <xf numFmtId="14" fontId="0" fillId="17" borderId="0" xfId="0" applyNumberFormat="1" applyFill="1" applyAlignment="1">
      <alignment horizontal="center"/>
    </xf>
    <xf numFmtId="14" fontId="0" fillId="17" borderId="0" xfId="0" applyNumberFormat="1" applyFont="1" applyFill="1" applyAlignment="1">
      <alignment horizontal="center"/>
    </xf>
    <xf numFmtId="14" fontId="39" fillId="17" borderId="0" xfId="0" applyNumberFormat="1" applyFont="1" applyFill="1" applyAlignment="1">
      <alignment horizontal="center"/>
    </xf>
    <xf numFmtId="14" fontId="19" fillId="17" borderId="0" xfId="0" applyNumberFormat="1" applyFont="1" applyFill="1" applyAlignment="1">
      <alignment horizontal="center"/>
    </xf>
    <xf numFmtId="14" fontId="18" fillId="17" borderId="0" xfId="0" applyNumberFormat="1" applyFont="1" applyFill="1" applyAlignment="1">
      <alignment horizontal="center"/>
    </xf>
    <xf numFmtId="14" fontId="4" fillId="17" borderId="0" xfId="0" applyNumberFormat="1" applyFont="1" applyFill="1" applyAlignment="1">
      <alignment horizontal="center"/>
    </xf>
    <xf numFmtId="14" fontId="8" fillId="17" borderId="0" xfId="0" applyNumberFormat="1" applyFont="1" applyFill="1" applyAlignment="1">
      <alignment horizontal="center"/>
    </xf>
    <xf numFmtId="14" fontId="17" fillId="17" borderId="0" xfId="0" applyNumberFormat="1" applyFont="1" applyFill="1" applyAlignment="1">
      <alignment horizontal="center"/>
    </xf>
    <xf numFmtId="14" fontId="10" fillId="17" borderId="0" xfId="0" applyNumberFormat="1" applyFont="1" applyFill="1" applyAlignment="1">
      <alignment horizontal="center"/>
    </xf>
    <xf numFmtId="14" fontId="13" fillId="17" borderId="0" xfId="0" applyNumberFormat="1" applyFont="1" applyFill="1" applyAlignment="1">
      <alignment horizontal="center"/>
    </xf>
    <xf numFmtId="14" fontId="2" fillId="17" borderId="0" xfId="0" applyNumberFormat="1" applyFont="1" applyFill="1" applyAlignment="1">
      <alignment horizontal="center"/>
    </xf>
    <xf numFmtId="14" fontId="17" fillId="17" borderId="0" xfId="2" applyNumberFormat="1" applyFont="1" applyFill="1" applyAlignment="1">
      <alignment horizontal="center"/>
    </xf>
    <xf numFmtId="14" fontId="17" fillId="17" borderId="0" xfId="1" applyNumberFormat="1" applyFont="1" applyFill="1" applyAlignment="1">
      <alignment horizontal="center"/>
    </xf>
    <xf numFmtId="14" fontId="20" fillId="17" borderId="0" xfId="0" applyNumberFormat="1" applyFont="1" applyFill="1" applyAlignment="1">
      <alignment horizontal="center"/>
    </xf>
    <xf numFmtId="0" fontId="25" fillId="17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14" fontId="1" fillId="17" borderId="4" xfId="0" applyNumberFormat="1" applyFont="1" applyFill="1" applyBorder="1" applyAlignment="1">
      <alignment horizontal="center" vertical="center" wrapText="1"/>
    </xf>
    <xf numFmtId="14" fontId="5" fillId="17" borderId="2" xfId="0" applyNumberFormat="1" applyFont="1" applyFill="1" applyBorder="1" applyAlignment="1">
      <alignment horizontal="center"/>
    </xf>
    <xf numFmtId="1" fontId="17" fillId="17" borderId="2" xfId="2" applyNumberFormat="1" applyFont="1" applyFill="1" applyBorder="1" applyAlignment="1">
      <alignment horizontal="center"/>
    </xf>
    <xf numFmtId="1" fontId="39" fillId="17" borderId="2" xfId="2" applyNumberFormat="1" applyFont="1" applyFill="1" applyBorder="1" applyAlignment="1">
      <alignment horizontal="center"/>
    </xf>
    <xf numFmtId="1" fontId="8" fillId="17" borderId="2" xfId="2" applyNumberFormat="1" applyFont="1" applyFill="1" applyBorder="1" applyAlignment="1">
      <alignment horizontal="center"/>
    </xf>
    <xf numFmtId="1" fontId="10" fillId="17" borderId="2" xfId="2" applyNumberFormat="1" applyFont="1" applyFill="1" applyBorder="1" applyAlignment="1">
      <alignment horizontal="center"/>
    </xf>
    <xf numFmtId="1" fontId="2" fillId="17" borderId="2" xfId="2" applyNumberFormat="1" applyFont="1" applyFill="1" applyBorder="1" applyAlignment="1">
      <alignment horizontal="center"/>
    </xf>
    <xf numFmtId="1" fontId="26" fillId="17" borderId="2" xfId="3" applyNumberForma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1" fontId="20" fillId="17" borderId="2" xfId="2" applyNumberFormat="1" applyFont="1" applyFill="1" applyBorder="1" applyAlignment="1">
      <alignment horizontal="center"/>
    </xf>
    <xf numFmtId="14" fontId="0" fillId="17" borderId="2" xfId="0" applyNumberFormat="1" applyFill="1" applyBorder="1" applyAlignment="1">
      <alignment horizontal="center"/>
    </xf>
    <xf numFmtId="1" fontId="34" fillId="17" borderId="2" xfId="3" applyNumberFormat="1" applyFont="1" applyFill="1" applyBorder="1" applyAlignment="1">
      <alignment horizontal="center"/>
    </xf>
    <xf numFmtId="0" fontId="25" fillId="17" borderId="2" xfId="0" applyFont="1" applyFill="1" applyBorder="1" applyAlignment="1">
      <alignment horizontal="center"/>
    </xf>
    <xf numFmtId="0" fontId="3" fillId="17" borderId="2" xfId="0" applyFont="1" applyFill="1" applyBorder="1" applyAlignment="1">
      <alignment horizontal="center"/>
    </xf>
    <xf numFmtId="0" fontId="14" fillId="17" borderId="3" xfId="0" applyNumberFormat="1" applyFont="1" applyFill="1" applyBorder="1" applyAlignment="1">
      <alignment horizontal="center" vertical="center" wrapText="1"/>
    </xf>
    <xf numFmtId="0" fontId="27" fillId="17" borderId="2" xfId="0" applyNumberFormat="1" applyFont="1" applyFill="1" applyBorder="1" applyAlignment="1">
      <alignment horizontal="center"/>
    </xf>
    <xf numFmtId="0" fontId="27" fillId="17" borderId="2" xfId="2" applyNumberFormat="1" applyFont="1" applyFill="1" applyBorder="1" applyAlignment="1">
      <alignment horizontal="center"/>
    </xf>
    <xf numFmtId="0" fontId="40" fillId="17" borderId="2" xfId="2" applyNumberFormat="1" applyFont="1" applyFill="1" applyBorder="1" applyAlignment="1">
      <alignment horizontal="center"/>
    </xf>
    <xf numFmtId="0" fontId="27" fillId="17" borderId="0" xfId="2" applyNumberFormat="1" applyFont="1" applyFill="1" applyAlignment="1">
      <alignment horizontal="center"/>
    </xf>
    <xf numFmtId="0" fontId="40" fillId="17" borderId="0" xfId="2" applyNumberFormat="1" applyFont="1" applyFill="1" applyAlignment="1">
      <alignment horizontal="center"/>
    </xf>
    <xf numFmtId="0" fontId="27" fillId="17" borderId="0" xfId="2" applyNumberFormat="1" applyFont="1" applyFill="1" applyBorder="1" applyAlignment="1">
      <alignment horizontal="center"/>
    </xf>
    <xf numFmtId="0" fontId="33" fillId="17" borderId="0" xfId="2" applyNumberFormat="1" applyFont="1" applyFill="1" applyAlignment="1">
      <alignment horizontal="center"/>
    </xf>
    <xf numFmtId="0" fontId="29" fillId="17" borderId="0" xfId="2" applyNumberFormat="1" applyFont="1" applyFill="1" applyAlignment="1">
      <alignment horizontal="center"/>
    </xf>
    <xf numFmtId="0" fontId="28" fillId="17" borderId="0" xfId="3" applyNumberFormat="1" applyFont="1" applyFill="1" applyAlignment="1">
      <alignment horizontal="center"/>
    </xf>
    <xf numFmtId="0" fontId="36" fillId="17" borderId="0" xfId="2" applyNumberFormat="1" applyFont="1" applyFill="1" applyAlignment="1">
      <alignment horizontal="center"/>
    </xf>
    <xf numFmtId="0" fontId="32" fillId="17" borderId="0" xfId="2" applyNumberFormat="1" applyFont="1" applyFill="1" applyAlignment="1">
      <alignment horizontal="center"/>
    </xf>
    <xf numFmtId="0" fontId="30" fillId="17" borderId="2" xfId="0" applyNumberFormat="1" applyFont="1" applyFill="1" applyBorder="1" applyAlignment="1">
      <alignment horizontal="center"/>
    </xf>
    <xf numFmtId="0" fontId="35" fillId="17" borderId="0" xfId="3" applyNumberFormat="1" applyFont="1" applyFill="1" applyAlignment="1">
      <alignment horizontal="center"/>
    </xf>
    <xf numFmtId="0" fontId="31" fillId="17" borderId="2" xfId="0" applyNumberFormat="1" applyFont="1" applyFill="1" applyBorder="1" applyAlignment="1">
      <alignment horizontal="center"/>
    </xf>
    <xf numFmtId="0" fontId="41" fillId="17" borderId="10" xfId="0" applyFont="1" applyFill="1" applyBorder="1"/>
    <xf numFmtId="0" fontId="2" fillId="0" borderId="5" xfId="0" applyFont="1" applyBorder="1"/>
    <xf numFmtId="0" fontId="39" fillId="0" borderId="5" xfId="0" applyFont="1" applyBorder="1"/>
    <xf numFmtId="0" fontId="20" fillId="0" borderId="5" xfId="0" applyFont="1" applyFill="1" applyBorder="1"/>
    <xf numFmtId="14" fontId="8" fillId="8" borderId="5" xfId="0" applyNumberFormat="1" applyFont="1" applyFill="1" applyBorder="1" applyAlignment="1">
      <alignment horizontal="center"/>
    </xf>
    <xf numFmtId="14" fontId="8" fillId="11" borderId="0" xfId="0" applyNumberFormat="1" applyFont="1" applyFill="1" applyAlignment="1">
      <alignment horizontal="center"/>
    </xf>
    <xf numFmtId="1" fontId="8" fillId="11" borderId="0" xfId="2" applyNumberFormat="1" applyFont="1" applyFill="1" applyAlignment="1">
      <alignment horizontal="center"/>
    </xf>
    <xf numFmtId="1" fontId="8" fillId="11" borderId="5" xfId="2" applyNumberFormat="1" applyFont="1" applyFill="1" applyBorder="1" applyAlignment="1">
      <alignment horizontal="center"/>
    </xf>
    <xf numFmtId="14" fontId="10" fillId="12" borderId="0" xfId="0" applyNumberFormat="1" applyFont="1" applyFill="1" applyBorder="1" applyAlignment="1">
      <alignment horizontal="center"/>
    </xf>
    <xf numFmtId="1" fontId="10" fillId="12" borderId="5" xfId="2" applyNumberFormat="1" applyFont="1" applyFill="1" applyBorder="1" applyAlignment="1">
      <alignment horizontal="center"/>
    </xf>
    <xf numFmtId="14" fontId="39" fillId="11" borderId="0" xfId="0" applyNumberFormat="1" applyFont="1" applyFill="1" applyAlignment="1">
      <alignment horizontal="center"/>
    </xf>
    <xf numFmtId="1" fontId="39" fillId="11" borderId="0" xfId="2" applyNumberFormat="1" applyFont="1" applyFill="1" applyAlignment="1">
      <alignment horizontal="center"/>
    </xf>
    <xf numFmtId="1" fontId="39" fillId="11" borderId="5" xfId="2" applyNumberFormat="1" applyFont="1" applyFill="1" applyBorder="1" applyAlignment="1">
      <alignment horizontal="center"/>
    </xf>
    <xf numFmtId="14" fontId="39" fillId="12" borderId="0" xfId="0" applyNumberFormat="1" applyFont="1" applyFill="1" applyBorder="1" applyAlignment="1">
      <alignment horizontal="center"/>
    </xf>
    <xf numFmtId="1" fontId="39" fillId="12" borderId="5" xfId="2" applyNumberFormat="1" applyFont="1" applyFill="1" applyBorder="1" applyAlignment="1">
      <alignment horizontal="center"/>
    </xf>
    <xf numFmtId="0" fontId="27" fillId="0" borderId="0" xfId="2" applyNumberFormat="1" applyFont="1" applyFill="1" applyAlignment="1">
      <alignment horizontal="center"/>
    </xf>
    <xf numFmtId="0" fontId="10" fillId="0" borderId="5" xfId="0" applyFont="1" applyFill="1" applyBorder="1"/>
    <xf numFmtId="0" fontId="11" fillId="0" borderId="0" xfId="0" applyFont="1" applyFill="1"/>
    <xf numFmtId="0" fontId="1" fillId="13" borderId="3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15" fillId="17" borderId="7" xfId="0" applyFont="1" applyFill="1" applyBorder="1" applyAlignment="1">
      <alignment horizontal="center"/>
    </xf>
    <xf numFmtId="0" fontId="15" fillId="17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14" fontId="8" fillId="12" borderId="0" xfId="0" applyNumberFormat="1" applyFont="1" applyFill="1" applyBorder="1" applyAlignment="1">
      <alignment horizontal="center"/>
    </xf>
    <xf numFmtId="1" fontId="8" fillId="12" borderId="5" xfId="2" applyNumberFormat="1" applyFont="1" applyFill="1" applyBorder="1" applyAlignment="1">
      <alignment horizontal="center"/>
    </xf>
    <xf numFmtId="1" fontId="10" fillId="11" borderId="0" xfId="2" applyNumberFormat="1" applyFont="1" applyFill="1" applyAlignment="1">
      <alignment horizontal="center"/>
    </xf>
    <xf numFmtId="1" fontId="8" fillId="10" borderId="5" xfId="2" applyNumberFormat="1" applyFont="1" applyFill="1" applyBorder="1" applyAlignment="1">
      <alignment horizontal="center"/>
    </xf>
    <xf numFmtId="1" fontId="10" fillId="10" borderId="5" xfId="2" applyNumberFormat="1" applyFont="1" applyFill="1" applyBorder="1" applyAlignment="1">
      <alignment horizontal="center"/>
    </xf>
    <xf numFmtId="1" fontId="10" fillId="11" borderId="5" xfId="2" applyNumberFormat="1" applyFont="1" applyFill="1" applyBorder="1" applyAlignment="1">
      <alignment horizontal="center"/>
    </xf>
    <xf numFmtId="1" fontId="13" fillId="10" borderId="5" xfId="2" applyNumberFormat="1" applyFont="1" applyFill="1" applyBorder="1" applyAlignment="1">
      <alignment horizontal="center"/>
    </xf>
  </cellXfs>
  <cellStyles count="537">
    <cellStyle name="Besuchter Link" xfId="4" builtinId="9" hidden="1"/>
    <cellStyle name="Besuchter Link" xfId="5" builtinId="9" hidden="1"/>
    <cellStyle name="Besuchter Link" xfId="6" builtinId="9" hidden="1"/>
    <cellStyle name="Besuchter Link" xfId="7" builtinId="9" hidden="1"/>
    <cellStyle name="Besuchter Link" xfId="8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Besuchter Link" xfId="16" builtinId="9" hidden="1"/>
    <cellStyle name="Besuchter Link" xfId="17" builtinId="9" hidden="1"/>
    <cellStyle name="Besuchter Link" xfId="18" builtinId="9" hidden="1"/>
    <cellStyle name="Besuchter Link" xfId="19" builtinId="9" hidden="1"/>
    <cellStyle name="Besuchter Link" xfId="20" builtinId="9" hidden="1"/>
    <cellStyle name="Besuchter Link" xfId="21" builtinId="9" hidden="1"/>
    <cellStyle name="Besuchter Link" xfId="22" builtinId="9" hidden="1"/>
    <cellStyle name="Besuchter Link" xfId="23" builtinId="9" hidden="1"/>
    <cellStyle name="Besuchter Link" xfId="24" builtinId="9" hidden="1"/>
    <cellStyle name="Besuchter Link" xfId="25" builtinId="9" hidden="1"/>
    <cellStyle name="Besuchter Link" xfId="26" builtinId="9" hidden="1"/>
    <cellStyle name="Besuchter Link" xfId="27" builtinId="9" hidden="1"/>
    <cellStyle name="Besuchter Link" xfId="28" builtinId="9" hidden="1"/>
    <cellStyle name="Besuchter Link" xfId="29" builtinId="9" hidden="1"/>
    <cellStyle name="Besuchter Link" xfId="30" builtinId="9" hidden="1"/>
    <cellStyle name="Besuchter Link" xfId="31" builtinId="9" hidden="1"/>
    <cellStyle name="Besuchter Link" xfId="32" builtinId="9" hidden="1"/>
    <cellStyle name="Besuchter Link" xfId="33" builtinId="9" hidden="1"/>
    <cellStyle name="Besuchter Link" xfId="34" builtinId="9" hidden="1"/>
    <cellStyle name="Besuchter Link" xfId="35" builtinId="9" hidden="1"/>
    <cellStyle name="Besuchter Link" xfId="36" builtinId="9" hidden="1"/>
    <cellStyle name="Besuchter Link" xfId="37" builtinId="9" hidden="1"/>
    <cellStyle name="Besuchter Link" xfId="38" builtinId="9" hidden="1"/>
    <cellStyle name="Besuchter Link" xfId="39" builtinId="9" hidden="1"/>
    <cellStyle name="Besuchter Link" xfId="40" builtinId="9" hidden="1"/>
    <cellStyle name="Besuchter Link" xfId="41" builtinId="9" hidden="1"/>
    <cellStyle name="Besuchter Link" xfId="42" builtinId="9" hidden="1"/>
    <cellStyle name="Besuchter Link" xfId="43" builtinId="9" hidden="1"/>
    <cellStyle name="Besuchter Link" xfId="44" builtinId="9" hidden="1"/>
    <cellStyle name="Besuchter Link" xfId="45" builtinId="9" hidden="1"/>
    <cellStyle name="Besuchter Link" xfId="46" builtinId="9" hidden="1"/>
    <cellStyle name="Besuchter Link" xfId="47" builtinId="9" hidden="1"/>
    <cellStyle name="Besuchter Link" xfId="48" builtinId="9" hidden="1"/>
    <cellStyle name="Besuchter Link" xfId="49" builtinId="9" hidden="1"/>
    <cellStyle name="Besuchter Link" xfId="50" builtinId="9" hidden="1"/>
    <cellStyle name="Besuchter Link" xfId="51" builtinId="9" hidden="1"/>
    <cellStyle name="Besuchter Link" xfId="52" builtinId="9" hidden="1"/>
    <cellStyle name="Besuchter Link" xfId="53" builtinId="9" hidden="1"/>
    <cellStyle name="Besuchter Link" xfId="54" builtinId="9" hidden="1"/>
    <cellStyle name="Besuchter Link" xfId="55" builtinId="9" hidden="1"/>
    <cellStyle name="Besuchter Link" xfId="56" builtinId="9" hidden="1"/>
    <cellStyle name="Besuchter Link" xfId="57" builtinId="9" hidden="1"/>
    <cellStyle name="Besuchter Link" xfId="58" builtinId="9" hidden="1"/>
    <cellStyle name="Besuchter Link" xfId="59" builtinId="9" hidden="1"/>
    <cellStyle name="Besuchter Link" xfId="60" builtinId="9" hidden="1"/>
    <cellStyle name="Besuchter Link" xfId="61" builtinId="9" hidden="1"/>
    <cellStyle name="Besuchter Link" xfId="62" builtinId="9" hidden="1"/>
    <cellStyle name="Besuchter Link" xfId="63" builtinId="9" hidden="1"/>
    <cellStyle name="Besuchter Link" xfId="64" builtinId="9" hidden="1"/>
    <cellStyle name="Besuchter Link" xfId="65" builtinId="9" hidden="1"/>
    <cellStyle name="Besuchter Link" xfId="66" builtinId="9" hidden="1"/>
    <cellStyle name="Besuchter Link" xfId="67" builtinId="9" hidden="1"/>
    <cellStyle name="Besuchter Link" xfId="68" builtinId="9" hidden="1"/>
    <cellStyle name="Besuchter Link" xfId="69" builtinId="9" hidden="1"/>
    <cellStyle name="Besuchter Link" xfId="70" builtinId="9" hidden="1"/>
    <cellStyle name="Besuchter Link" xfId="71" builtinId="9" hidden="1"/>
    <cellStyle name="Besuchter Link" xfId="72" builtinId="9" hidden="1"/>
    <cellStyle name="Besuchter Link" xfId="73" builtinId="9" hidden="1"/>
    <cellStyle name="Besuchter Link" xfId="74" builtinId="9" hidden="1"/>
    <cellStyle name="Besuchter Link" xfId="75" builtinId="9" hidden="1"/>
    <cellStyle name="Besuchter Link" xfId="76" builtinId="9" hidden="1"/>
    <cellStyle name="Besuchter Link" xfId="77" builtinId="9" hidden="1"/>
    <cellStyle name="Besuchter Link" xfId="78" builtinId="9" hidden="1"/>
    <cellStyle name="Besuchter Link" xfId="79" builtinId="9" hidden="1"/>
    <cellStyle name="Besuchter Link" xfId="80" builtinId="9" hidden="1"/>
    <cellStyle name="Besuchter Link" xfId="81" builtinId="9" hidden="1"/>
    <cellStyle name="Besuchter Link" xfId="82" builtinId="9" hidden="1"/>
    <cellStyle name="Besuchter Link" xfId="83" builtinId="9" hidden="1"/>
    <cellStyle name="Besuchter Link" xfId="84" builtinId="9" hidden="1"/>
    <cellStyle name="Besuchter Link" xfId="85" builtinId="9" hidden="1"/>
    <cellStyle name="Besuchter Link" xfId="86" builtinId="9" hidden="1"/>
    <cellStyle name="Besuchter Link" xfId="87" builtinId="9" hidden="1"/>
    <cellStyle name="Besuchter Link" xfId="88" builtinId="9" hidden="1"/>
    <cellStyle name="Besuchter Link" xfId="89" builtinId="9" hidden="1"/>
    <cellStyle name="Besuchter Link" xfId="90" builtinId="9" hidden="1"/>
    <cellStyle name="Besuchter Link" xfId="91" builtinId="9" hidden="1"/>
    <cellStyle name="Besuchter Link" xfId="92" builtinId="9" hidden="1"/>
    <cellStyle name="Besuchter Link" xfId="93" builtinId="9" hidden="1"/>
    <cellStyle name="Besuchter Link" xfId="94" builtinId="9" hidden="1"/>
    <cellStyle name="Besuchter Link" xfId="95" builtinId="9" hidden="1"/>
    <cellStyle name="Besuchter Link" xfId="96" builtinId="9" hidden="1"/>
    <cellStyle name="Besuchter Link" xfId="97" builtinId="9" hidden="1"/>
    <cellStyle name="Besuchter Link" xfId="98" builtinId="9" hidden="1"/>
    <cellStyle name="Besuchter Link" xfId="99" builtinId="9" hidden="1"/>
    <cellStyle name="Besuchter Link" xfId="100" builtinId="9" hidden="1"/>
    <cellStyle name="Besuchter Link" xfId="101" builtinId="9" hidden="1"/>
    <cellStyle name="Besuchter Link" xfId="102" builtinId="9" hidden="1"/>
    <cellStyle name="Besuchter Link" xfId="103" builtinId="9" hidden="1"/>
    <cellStyle name="Besuchter Link" xfId="104" builtinId="9" hidden="1"/>
    <cellStyle name="Besuchter Link" xfId="105" builtinId="9" hidden="1"/>
    <cellStyle name="Besuchter Link" xfId="106" builtinId="9" hidden="1"/>
    <cellStyle name="Besuchter Link" xfId="107" builtinId="9" hidden="1"/>
    <cellStyle name="Besuchter Link" xfId="108" builtinId="9" hidden="1"/>
    <cellStyle name="Besuchter Link" xfId="109" builtinId="9" hidden="1"/>
    <cellStyle name="Besuchter Link" xfId="110" builtinId="9" hidden="1"/>
    <cellStyle name="Besuchter Link" xfId="111" builtinId="9" hidden="1"/>
    <cellStyle name="Besuchter Link" xfId="112" builtinId="9" hidden="1"/>
    <cellStyle name="Besuchter Link" xfId="113" builtinId="9" hidden="1"/>
    <cellStyle name="Besuchter Link" xfId="114" builtinId="9" hidden="1"/>
    <cellStyle name="Besuchter Link" xfId="115" builtinId="9" hidden="1"/>
    <cellStyle name="Besuchter Link" xfId="116" builtinId="9" hidden="1"/>
    <cellStyle name="Besuchter Link" xfId="117" builtinId="9" hidden="1"/>
    <cellStyle name="Besuchter Link" xfId="118" builtinId="9" hidden="1"/>
    <cellStyle name="Besuchter Link" xfId="119" builtinId="9" hidden="1"/>
    <cellStyle name="Besuchter Link" xfId="120" builtinId="9" hidden="1"/>
    <cellStyle name="Besuchter Link" xfId="121" builtinId="9" hidden="1"/>
    <cellStyle name="Besuchter Link" xfId="122" builtinId="9" hidden="1"/>
    <cellStyle name="Besuchter Link" xfId="123" builtinId="9" hidden="1"/>
    <cellStyle name="Besuchter Link" xfId="124" builtinId="9" hidden="1"/>
    <cellStyle name="Besuchter Link" xfId="125" builtinId="9" hidden="1"/>
    <cellStyle name="Besuchter Link" xfId="126" builtinId="9" hidden="1"/>
    <cellStyle name="Besuchter Link" xfId="127" builtinId="9" hidden="1"/>
    <cellStyle name="Besuchter Link" xfId="128" builtinId="9" hidden="1"/>
    <cellStyle name="Besuchter Link" xfId="129" builtinId="9" hidden="1"/>
    <cellStyle name="Besuchter Link" xfId="130" builtinId="9" hidden="1"/>
    <cellStyle name="Besuchter Link" xfId="131" builtinId="9" hidden="1"/>
    <cellStyle name="Besuchter Link" xfId="132" builtinId="9" hidden="1"/>
    <cellStyle name="Besuchter Link" xfId="133" builtinId="9" hidden="1"/>
    <cellStyle name="Besuchter Link" xfId="134" builtinId="9" hidden="1"/>
    <cellStyle name="Besuchter Link" xfId="135" builtinId="9" hidden="1"/>
    <cellStyle name="Besuchter Link" xfId="136" builtinId="9" hidden="1"/>
    <cellStyle name="Besuchter Link" xfId="137" builtinId="9" hidden="1"/>
    <cellStyle name="Besuchter Link" xfId="138" builtinId="9" hidden="1"/>
    <cellStyle name="Besuchter Link" xfId="139" builtinId="9" hidden="1"/>
    <cellStyle name="Besuchter Link" xfId="140" builtinId="9" hidden="1"/>
    <cellStyle name="Besuchter Link" xfId="141" builtinId="9" hidden="1"/>
    <cellStyle name="Besuchter Link" xfId="142" builtinId="9" hidden="1"/>
    <cellStyle name="Besuchter Link" xfId="143" builtinId="9" hidden="1"/>
    <cellStyle name="Besuchter Link" xfId="144" builtinId="9" hidden="1"/>
    <cellStyle name="Besuchter Link" xfId="145" builtinId="9" hidden="1"/>
    <cellStyle name="Besuchter Link" xfId="146" builtinId="9" hidden="1"/>
    <cellStyle name="Besuchter Link" xfId="147" builtinId="9" hidden="1"/>
    <cellStyle name="Besuchter Link" xfId="148" builtinId="9" hidden="1"/>
    <cellStyle name="Besuchter Link" xfId="149" builtinId="9" hidden="1"/>
    <cellStyle name="Besuchter Link" xfId="150" builtinId="9" hidden="1"/>
    <cellStyle name="Besuchter Link" xfId="151" builtinId="9" hidden="1"/>
    <cellStyle name="Besuchter Link" xfId="152" builtinId="9" hidden="1"/>
    <cellStyle name="Besuchter Link" xfId="153" builtinId="9" hidden="1"/>
    <cellStyle name="Besuchter Link" xfId="154" builtinId="9" hidden="1"/>
    <cellStyle name="Besuchter Link" xfId="155" builtinId="9" hidden="1"/>
    <cellStyle name="Besuchter Link" xfId="156" builtinId="9" hidden="1"/>
    <cellStyle name="Besuchter Link" xfId="157" builtinId="9" hidden="1"/>
    <cellStyle name="Besuchter Link" xfId="158" builtinId="9" hidden="1"/>
    <cellStyle name="Besuchter Link" xfId="159" builtinId="9" hidden="1"/>
    <cellStyle name="Besuchter Link" xfId="160" builtinId="9" hidden="1"/>
    <cellStyle name="Besuchter Link" xfId="161" builtinId="9" hidden="1"/>
    <cellStyle name="Besuchter Link" xfId="162" builtinId="9" hidden="1"/>
    <cellStyle name="Besuchter Link" xfId="163" builtinId="9" hidden="1"/>
    <cellStyle name="Besuchter Link" xfId="164" builtinId="9" hidden="1"/>
    <cellStyle name="Besuchter Link" xfId="165" builtinId="9" hidden="1"/>
    <cellStyle name="Besuchter Link" xfId="166" builtinId="9" hidden="1"/>
    <cellStyle name="Besuchter Link" xfId="167" builtinId="9" hidden="1"/>
    <cellStyle name="Besuchter Link" xfId="168" builtinId="9" hidden="1"/>
    <cellStyle name="Besuchter Link" xfId="169" builtinId="9" hidden="1"/>
    <cellStyle name="Besuchter Link" xfId="170" builtinId="9" hidden="1"/>
    <cellStyle name="Besuchter Link" xfId="171" builtinId="9" hidden="1"/>
    <cellStyle name="Besuchter Link" xfId="172" builtinId="9" hidden="1"/>
    <cellStyle name="Besuchter Link" xfId="173" builtinId="9" hidden="1"/>
    <cellStyle name="Besuchter Link" xfId="174" builtinId="9" hidden="1"/>
    <cellStyle name="Besuchter Link" xfId="175" builtinId="9" hidden="1"/>
    <cellStyle name="Besuchter Link" xfId="176" builtinId="9" hidden="1"/>
    <cellStyle name="Besuchter Link" xfId="177" builtinId="9" hidden="1"/>
    <cellStyle name="Besuchter Link" xfId="178" builtinId="9" hidden="1"/>
    <cellStyle name="Besuchter Link" xfId="179" builtinId="9" hidden="1"/>
    <cellStyle name="Besuchter Link" xfId="180" builtinId="9" hidden="1"/>
    <cellStyle name="Besuchter Link" xfId="181" builtinId="9" hidden="1"/>
    <cellStyle name="Besuchter Link" xfId="182" builtinId="9" hidden="1"/>
    <cellStyle name="Besuchter Link" xfId="183" builtinId="9" hidden="1"/>
    <cellStyle name="Besuchter Link" xfId="184" builtinId="9" hidden="1"/>
    <cellStyle name="Besuchter Link" xfId="185" builtinId="9" hidden="1"/>
    <cellStyle name="Besuchter Link" xfId="186" builtinId="9" hidden="1"/>
    <cellStyle name="Besuchter Link" xfId="187" builtinId="9" hidden="1"/>
    <cellStyle name="Besuchter Link" xfId="188" builtinId="9" hidden="1"/>
    <cellStyle name="Besuchter Link" xfId="189" builtinId="9" hidden="1"/>
    <cellStyle name="Besuchter Link" xfId="190" builtinId="9" hidden="1"/>
    <cellStyle name="Besuchter Link" xfId="191" builtinId="9" hidden="1"/>
    <cellStyle name="Besuchter Link" xfId="192" builtinId="9" hidden="1"/>
    <cellStyle name="Besuchter Link" xfId="193" builtinId="9" hidden="1"/>
    <cellStyle name="Besuchter Link" xfId="194" builtinId="9" hidden="1"/>
    <cellStyle name="Besuchter Link" xfId="195" builtinId="9" hidden="1"/>
    <cellStyle name="Besuchter Link" xfId="196" builtinId="9" hidden="1"/>
    <cellStyle name="Besuchter Link" xfId="197" builtinId="9" hidden="1"/>
    <cellStyle name="Besuchter Link" xfId="198" builtinId="9" hidden="1"/>
    <cellStyle name="Besuchter Link" xfId="199" builtinId="9" hidden="1"/>
    <cellStyle name="Besuchter Link" xfId="200" builtinId="9" hidden="1"/>
    <cellStyle name="Besuchter Link" xfId="201" builtinId="9" hidden="1"/>
    <cellStyle name="Besuchter Link" xfId="202" builtinId="9" hidden="1"/>
    <cellStyle name="Besuchter Link" xfId="203" builtinId="9" hidden="1"/>
    <cellStyle name="Besuchter Link" xfId="204" builtinId="9" hidden="1"/>
    <cellStyle name="Besuchter Link" xfId="205" builtinId="9" hidden="1"/>
    <cellStyle name="Besuchter Link" xfId="206" builtinId="9" hidden="1"/>
    <cellStyle name="Besuchter Link" xfId="207" builtinId="9" hidden="1"/>
    <cellStyle name="Besuchter Link" xfId="208" builtinId="9" hidden="1"/>
    <cellStyle name="Besuchter Link" xfId="209" builtinId="9" hidden="1"/>
    <cellStyle name="Besuchter Link" xfId="210" builtinId="9" hidden="1"/>
    <cellStyle name="Besuchter Link" xfId="211" builtinId="9" hidden="1"/>
    <cellStyle name="Besuchter Link" xfId="212" builtinId="9" hidden="1"/>
    <cellStyle name="Besuchter Link" xfId="213" builtinId="9" hidden="1"/>
    <cellStyle name="Besuchter Link" xfId="214" builtinId="9" hidden="1"/>
    <cellStyle name="Besuchter Link" xfId="215" builtinId="9" hidden="1"/>
    <cellStyle name="Besuchter Link" xfId="216" builtinId="9" hidden="1"/>
    <cellStyle name="Besuchter Link" xfId="217" builtinId="9" hidden="1"/>
    <cellStyle name="Besuchter Link" xfId="218" builtinId="9" hidden="1"/>
    <cellStyle name="Besuchter Link" xfId="219" builtinId="9" hidden="1"/>
    <cellStyle name="Besuchter Link" xfId="220" builtinId="9" hidden="1"/>
    <cellStyle name="Besuchter Link" xfId="221" builtinId="9" hidden="1"/>
    <cellStyle name="Besuchter Link" xfId="222" builtinId="9" hidden="1"/>
    <cellStyle name="Besuchter Link" xfId="223" builtinId="9" hidden="1"/>
    <cellStyle name="Besuchter Link" xfId="224" builtinId="9" hidden="1"/>
    <cellStyle name="Besuchter Link" xfId="225" builtinId="9" hidden="1"/>
    <cellStyle name="Besuchter Link" xfId="226" builtinId="9" hidden="1"/>
    <cellStyle name="Besuchter Link" xfId="227" builtinId="9" hidden="1"/>
    <cellStyle name="Besuchter Link" xfId="228" builtinId="9" hidden="1"/>
    <cellStyle name="Besuchter Link" xfId="229" builtinId="9" hidden="1"/>
    <cellStyle name="Besuchter Link" xfId="230" builtinId="9" hidden="1"/>
    <cellStyle name="Besuchter Link" xfId="231" builtinId="9" hidden="1"/>
    <cellStyle name="Besuchter Link" xfId="232" builtinId="9" hidden="1"/>
    <cellStyle name="Besuchter Link" xfId="233" builtinId="9" hidden="1"/>
    <cellStyle name="Besuchter Link" xfId="234" builtinId="9" hidden="1"/>
    <cellStyle name="Besuchter Link" xfId="235" builtinId="9" hidden="1"/>
    <cellStyle name="Besuchter Link" xfId="236" builtinId="9" hidden="1"/>
    <cellStyle name="Besuchter Link" xfId="237" builtinId="9" hidden="1"/>
    <cellStyle name="Besuchter Link" xfId="238" builtinId="9" hidden="1"/>
    <cellStyle name="Besuchter Link" xfId="239" builtinId="9" hidden="1"/>
    <cellStyle name="Besuchter Link" xfId="240" builtinId="9" hidden="1"/>
    <cellStyle name="Besuchter Link" xfId="241" builtinId="9" hidden="1"/>
    <cellStyle name="Besuchter Link" xfId="242" builtinId="9" hidden="1"/>
    <cellStyle name="Besuchter Link" xfId="243" builtinId="9" hidden="1"/>
    <cellStyle name="Besuchter Link" xfId="244" builtinId="9" hidden="1"/>
    <cellStyle name="Besuchter Link" xfId="245" builtinId="9" hidden="1"/>
    <cellStyle name="Besuchter Link" xfId="246" builtinId="9" hidden="1"/>
    <cellStyle name="Besuchter Link" xfId="247" builtinId="9" hidden="1"/>
    <cellStyle name="Besuchter Link" xfId="248" builtinId="9" hidden="1"/>
    <cellStyle name="Besuchter Link" xfId="249" builtinId="9" hidden="1"/>
    <cellStyle name="Besuchter Link" xfId="250" builtinId="9" hidden="1"/>
    <cellStyle name="Besuchter Link" xfId="251" builtinId="9" hidden="1"/>
    <cellStyle name="Besuchter Link" xfId="252" builtinId="9" hidden="1"/>
    <cellStyle name="Besuchter Link" xfId="253" builtinId="9" hidden="1"/>
    <cellStyle name="Besuchter Link" xfId="254" builtinId="9" hidden="1"/>
    <cellStyle name="Besuchter Link" xfId="255" builtinId="9" hidden="1"/>
    <cellStyle name="Besuchter Link" xfId="256" builtinId="9" hidden="1"/>
    <cellStyle name="Besuchter Link" xfId="257" builtinId="9" hidden="1"/>
    <cellStyle name="Besuchter Link" xfId="258" builtinId="9" hidden="1"/>
    <cellStyle name="Besuchter Link" xfId="259" builtinId="9" hidden="1"/>
    <cellStyle name="Besuchter Link" xfId="260" builtinId="9" hidden="1"/>
    <cellStyle name="Besuchter Link" xfId="261" builtinId="9" hidden="1"/>
    <cellStyle name="Besuchter Link" xfId="262" builtinId="9" hidden="1"/>
    <cellStyle name="Besuchter Link" xfId="263" builtinId="9" hidden="1"/>
    <cellStyle name="Besuchter Link" xfId="264" builtinId="9" hidden="1"/>
    <cellStyle name="Besuchter Link" xfId="265" builtinId="9" hidden="1"/>
    <cellStyle name="Besuchter Link" xfId="266" builtinId="9" hidden="1"/>
    <cellStyle name="Besuchter Link" xfId="267" builtinId="9" hidden="1"/>
    <cellStyle name="Besuchter Link" xfId="268" builtinId="9" hidden="1"/>
    <cellStyle name="Besuchter Link" xfId="269" builtinId="9" hidden="1"/>
    <cellStyle name="Besuchter Link" xfId="270" builtinId="9" hidden="1"/>
    <cellStyle name="Besuchter Link" xfId="271" builtinId="9" hidden="1"/>
    <cellStyle name="Besuchter Link" xfId="272" builtinId="9" hidden="1"/>
    <cellStyle name="Besuchter Link" xfId="273" builtinId="9" hidden="1"/>
    <cellStyle name="Besuchter Link" xfId="274" builtinId="9" hidden="1"/>
    <cellStyle name="Besuchter Link" xfId="275" builtinId="9" hidden="1"/>
    <cellStyle name="Besuchter Link" xfId="276" builtinId="9" hidden="1"/>
    <cellStyle name="Besuchter Link" xfId="277" builtinId="9" hidden="1"/>
    <cellStyle name="Besuchter Link" xfId="278" builtinId="9" hidden="1"/>
    <cellStyle name="Besuchter Link" xfId="279" builtinId="9" hidden="1"/>
    <cellStyle name="Besuchter Link" xfId="280" builtinId="9" hidden="1"/>
    <cellStyle name="Besuchter Link" xfId="281" builtinId="9" hidden="1"/>
    <cellStyle name="Besuchter Link" xfId="282" builtinId="9" hidden="1"/>
    <cellStyle name="Besuchter Link" xfId="283" builtinId="9" hidden="1"/>
    <cellStyle name="Besuchter Link" xfId="284" builtinId="9" hidden="1"/>
    <cellStyle name="Besuchter Link" xfId="285" builtinId="9" hidden="1"/>
    <cellStyle name="Besuchter Link" xfId="286" builtinId="9" hidden="1"/>
    <cellStyle name="Besuchter Link" xfId="287" builtinId="9" hidden="1"/>
    <cellStyle name="Besuchter Link" xfId="288" builtinId="9" hidden="1"/>
    <cellStyle name="Besuchter Link" xfId="289" builtinId="9" hidden="1"/>
    <cellStyle name="Besuchter Link" xfId="290" builtinId="9" hidden="1"/>
    <cellStyle name="Besuchter Link" xfId="291" builtinId="9" hidden="1"/>
    <cellStyle name="Besuchter Link" xfId="292" builtinId="9" hidden="1"/>
    <cellStyle name="Besuchter Link" xfId="293" builtinId="9" hidden="1"/>
    <cellStyle name="Besuchter Link" xfId="294" builtinId="9" hidden="1"/>
    <cellStyle name="Besuchter Link" xfId="295" builtinId="9" hidden="1"/>
    <cellStyle name="Besuchter Link" xfId="296" builtinId="9" hidden="1"/>
    <cellStyle name="Besuchter Link" xfId="297" builtinId="9" hidden="1"/>
    <cellStyle name="Besuchter Link" xfId="298" builtinId="9" hidden="1"/>
    <cellStyle name="Besuchter Link" xfId="299" builtinId="9" hidden="1"/>
    <cellStyle name="Besuchter Link" xfId="300" builtinId="9" hidden="1"/>
    <cellStyle name="Besuchter Link" xfId="301" builtinId="9" hidden="1"/>
    <cellStyle name="Besuchter Link" xfId="302" builtinId="9" hidden="1"/>
    <cellStyle name="Besuchter Link" xfId="303" builtinId="9" hidden="1"/>
    <cellStyle name="Besuchter Link" xfId="304" builtinId="9" hidden="1"/>
    <cellStyle name="Besuchter Link" xfId="305" builtinId="9" hidden="1"/>
    <cellStyle name="Besuchter Link" xfId="306" builtinId="9" hidden="1"/>
    <cellStyle name="Besuchter Link" xfId="307" builtinId="9" hidden="1"/>
    <cellStyle name="Besuchter Link" xfId="308" builtinId="9" hidden="1"/>
    <cellStyle name="Besuchter Link" xfId="309" builtinId="9" hidden="1"/>
    <cellStyle name="Besuchter Link" xfId="310" builtinId="9" hidden="1"/>
    <cellStyle name="Besuchter Link" xfId="311" builtinId="9" hidden="1"/>
    <cellStyle name="Besuchter Link" xfId="312" builtinId="9" hidden="1"/>
    <cellStyle name="Besuchter Link" xfId="313" builtinId="9" hidden="1"/>
    <cellStyle name="Besuchter Link" xfId="314" builtinId="9" hidden="1"/>
    <cellStyle name="Besuchter Link" xfId="315" builtinId="9" hidden="1"/>
    <cellStyle name="Besuchter Link" xfId="316" builtinId="9" hidden="1"/>
    <cellStyle name="Besuchter Link" xfId="317" builtinId="9" hidden="1"/>
    <cellStyle name="Besuchter Link" xfId="318" builtinId="9" hidden="1"/>
    <cellStyle name="Besuchter Link" xfId="319" builtinId="9" hidden="1"/>
    <cellStyle name="Besuchter Link" xfId="320" builtinId="9" hidden="1"/>
    <cellStyle name="Besuchter Link" xfId="321" builtinId="9" hidden="1"/>
    <cellStyle name="Besuchter Link" xfId="322" builtinId="9" hidden="1"/>
    <cellStyle name="Besuchter Link" xfId="323" builtinId="9" hidden="1"/>
    <cellStyle name="Besuchter Link" xfId="324" builtinId="9" hidden="1"/>
    <cellStyle name="Besuchter Link" xfId="325" builtinId="9" hidden="1"/>
    <cellStyle name="Besuchter Link" xfId="326" builtinId="9" hidden="1"/>
    <cellStyle name="Besuchter Link" xfId="327" builtinId="9" hidden="1"/>
    <cellStyle name="Besuchter Link" xfId="328" builtinId="9" hidden="1"/>
    <cellStyle name="Besuchter Link" xfId="329" builtinId="9" hidden="1"/>
    <cellStyle name="Besuchter Link" xfId="330" builtinId="9" hidden="1"/>
    <cellStyle name="Besuchter Link" xfId="331" builtinId="9" hidden="1"/>
    <cellStyle name="Besuchter Link" xfId="332" builtinId="9" hidden="1"/>
    <cellStyle name="Besuchter Link" xfId="333" builtinId="9" hidden="1"/>
    <cellStyle name="Besuchter Link" xfId="334" builtinId="9" hidden="1"/>
    <cellStyle name="Besuchter Link" xfId="335" builtinId="9" hidden="1"/>
    <cellStyle name="Besuchter Link" xfId="336" builtinId="9" hidden="1"/>
    <cellStyle name="Besuchter Link" xfId="337" builtinId="9" hidden="1"/>
    <cellStyle name="Besuchter Link" xfId="338" builtinId="9" hidden="1"/>
    <cellStyle name="Besuchter Link" xfId="339" builtinId="9" hidden="1"/>
    <cellStyle name="Besuchter Link" xfId="340" builtinId="9" hidden="1"/>
    <cellStyle name="Besuchter Link" xfId="341" builtinId="9" hidden="1"/>
    <cellStyle name="Besuchter Link" xfId="342" builtinId="9" hidden="1"/>
    <cellStyle name="Besuchter Link" xfId="343" builtinId="9" hidden="1"/>
    <cellStyle name="Besuchter Link" xfId="344" builtinId="9" hidden="1"/>
    <cellStyle name="Besuchter Link" xfId="345" builtinId="9" hidden="1"/>
    <cellStyle name="Besuchter Link" xfId="346" builtinId="9" hidden="1"/>
    <cellStyle name="Besuchter Link" xfId="347" builtinId="9" hidden="1"/>
    <cellStyle name="Besuchter Link" xfId="348" builtinId="9" hidden="1"/>
    <cellStyle name="Besuchter Link" xfId="349" builtinId="9" hidden="1"/>
    <cellStyle name="Besuchter Link" xfId="350" builtinId="9" hidden="1"/>
    <cellStyle name="Besuchter Link" xfId="351" builtinId="9" hidden="1"/>
    <cellStyle name="Besuchter Link" xfId="352" builtinId="9" hidden="1"/>
    <cellStyle name="Besuchter Link" xfId="353" builtinId="9" hidden="1"/>
    <cellStyle name="Besuchter Link" xfId="354" builtinId="9" hidden="1"/>
    <cellStyle name="Besuchter Link" xfId="355" builtinId="9" hidden="1"/>
    <cellStyle name="Besuchter Link" xfId="356" builtinId="9" hidden="1"/>
    <cellStyle name="Besuchter Link" xfId="357" builtinId="9" hidden="1"/>
    <cellStyle name="Besuchter Link" xfId="358" builtinId="9" hidden="1"/>
    <cellStyle name="Besuchter Link" xfId="359" builtinId="9" hidden="1"/>
    <cellStyle name="Besuchter Link" xfId="360" builtinId="9" hidden="1"/>
    <cellStyle name="Besuchter Link" xfId="361" builtinId="9" hidden="1"/>
    <cellStyle name="Besuchter Link" xfId="362" builtinId="9" hidden="1"/>
    <cellStyle name="Besuchter Link" xfId="363" builtinId="9" hidden="1"/>
    <cellStyle name="Besuchter Link" xfId="364" builtinId="9" hidden="1"/>
    <cellStyle name="Besuchter Link" xfId="365" builtinId="9" hidden="1"/>
    <cellStyle name="Besuchter Link" xfId="366" builtinId="9" hidden="1"/>
    <cellStyle name="Besuchter Link" xfId="367" builtinId="9" hidden="1"/>
    <cellStyle name="Besuchter Link" xfId="368" builtinId="9" hidden="1"/>
    <cellStyle name="Besuchter Link" xfId="369" builtinId="9" hidden="1"/>
    <cellStyle name="Besuchter Link" xfId="370" builtinId="9" hidden="1"/>
    <cellStyle name="Besuchter Link" xfId="371" builtinId="9" hidden="1"/>
    <cellStyle name="Besuchter Link" xfId="372" builtinId="9" hidden="1"/>
    <cellStyle name="Besuchter Link" xfId="373" builtinId="9" hidden="1"/>
    <cellStyle name="Besuchter Link" xfId="374" builtinId="9" hidden="1"/>
    <cellStyle name="Besuchter Link" xfId="375" builtinId="9" hidden="1"/>
    <cellStyle name="Besuchter Link" xfId="376" builtinId="9" hidden="1"/>
    <cellStyle name="Besuchter Link" xfId="377" builtinId="9" hidden="1"/>
    <cellStyle name="Besuchter Link" xfId="378" builtinId="9" hidden="1"/>
    <cellStyle name="Besuchter Link" xfId="379" builtinId="9" hidden="1"/>
    <cellStyle name="Besuchter Link" xfId="380" builtinId="9" hidden="1"/>
    <cellStyle name="Besuchter Link" xfId="381" builtinId="9" hidden="1"/>
    <cellStyle name="Besuchter Link" xfId="382" builtinId="9" hidden="1"/>
    <cellStyle name="Besuchter Link" xfId="383" builtinId="9" hidden="1"/>
    <cellStyle name="Besuchter Link" xfId="384" builtinId="9" hidden="1"/>
    <cellStyle name="Besuchter Link" xfId="385" builtinId="9" hidden="1"/>
    <cellStyle name="Besuchter Link" xfId="386" builtinId="9" hidden="1"/>
    <cellStyle name="Besuchter Link" xfId="387" builtinId="9" hidden="1"/>
    <cellStyle name="Besuchter Link" xfId="388" builtinId="9" hidden="1"/>
    <cellStyle name="Besuchter Link" xfId="389" builtinId="9" hidden="1"/>
    <cellStyle name="Besuchter Link" xfId="390" builtinId="9" hidden="1"/>
    <cellStyle name="Besuchter Link" xfId="391" builtinId="9" hidden="1"/>
    <cellStyle name="Besuchter Link" xfId="392" builtinId="9" hidden="1"/>
    <cellStyle name="Besuchter Link" xfId="393" builtinId="9" hidden="1"/>
    <cellStyle name="Besuchter Link" xfId="394" builtinId="9" hidden="1"/>
    <cellStyle name="Besuchter Link" xfId="395" builtinId="9" hidden="1"/>
    <cellStyle name="Besuchter Link" xfId="396" builtinId="9" hidden="1"/>
    <cellStyle name="Besuchter Link" xfId="397" builtinId="9" hidden="1"/>
    <cellStyle name="Besuchter Link" xfId="398" builtinId="9" hidden="1"/>
    <cellStyle name="Besuchter Link" xfId="399" builtinId="9" hidden="1"/>
    <cellStyle name="Besuchter Link" xfId="400" builtinId="9" hidden="1"/>
    <cellStyle name="Besuchter Link" xfId="401" builtinId="9" hidden="1"/>
    <cellStyle name="Besuchter Link" xfId="402" builtinId="9" hidden="1"/>
    <cellStyle name="Besuchter Link" xfId="403" builtinId="9" hidden="1"/>
    <cellStyle name="Besuchter Link" xfId="404" builtinId="9" hidden="1"/>
    <cellStyle name="Besuchter Link" xfId="405" builtinId="9" hidden="1"/>
    <cellStyle name="Besuchter Link" xfId="406" builtinId="9" hidden="1"/>
    <cellStyle name="Besuchter Link" xfId="407" builtinId="9" hidden="1"/>
    <cellStyle name="Besuchter Link" xfId="408" builtinId="9" hidden="1"/>
    <cellStyle name="Besuchter Link" xfId="409" builtinId="9" hidden="1"/>
    <cellStyle name="Besuchter Link" xfId="410" builtinId="9" hidden="1"/>
    <cellStyle name="Besuchter Link" xfId="411" builtinId="9" hidden="1"/>
    <cellStyle name="Besuchter Link" xfId="412" builtinId="9" hidden="1"/>
    <cellStyle name="Besuchter Link" xfId="413" builtinId="9" hidden="1"/>
    <cellStyle name="Besuchter Link" xfId="414" builtinId="9" hidden="1"/>
    <cellStyle name="Besuchter Link" xfId="415" builtinId="9" hidden="1"/>
    <cellStyle name="Besuchter Link" xfId="416" builtinId="9" hidden="1"/>
    <cellStyle name="Besuchter Link" xfId="417" builtinId="9" hidden="1"/>
    <cellStyle name="Besuchter Link" xfId="418" builtinId="9" hidden="1"/>
    <cellStyle name="Besuchter Link" xfId="419" builtinId="9" hidden="1"/>
    <cellStyle name="Besuchter Link" xfId="420" builtinId="9" hidden="1"/>
    <cellStyle name="Besuchter Link" xfId="421" builtinId="9" hidden="1"/>
    <cellStyle name="Besuchter Link" xfId="422" builtinId="9" hidden="1"/>
    <cellStyle name="Besuchter Link" xfId="423" builtinId="9" hidden="1"/>
    <cellStyle name="Besuchter Link" xfId="424" builtinId="9" hidden="1"/>
    <cellStyle name="Besuchter Link" xfId="425" builtinId="9" hidden="1"/>
    <cellStyle name="Besuchter Link" xfId="426" builtinId="9" hidden="1"/>
    <cellStyle name="Besuchter Link" xfId="427" builtinId="9" hidden="1"/>
    <cellStyle name="Besuchter Link" xfId="428" builtinId="9" hidden="1"/>
    <cellStyle name="Besuchter Link" xfId="429" builtinId="9" hidden="1"/>
    <cellStyle name="Besuchter Link" xfId="430" builtinId="9" hidden="1"/>
    <cellStyle name="Besuchter Link" xfId="431" builtinId="9" hidden="1"/>
    <cellStyle name="Besuchter Link" xfId="432" builtinId="9" hidden="1"/>
    <cellStyle name="Besuchter Link" xfId="433" builtinId="9" hidden="1"/>
    <cellStyle name="Besuchter Link" xfId="434" builtinId="9" hidden="1"/>
    <cellStyle name="Besuchter Link" xfId="435" builtinId="9" hidden="1"/>
    <cellStyle name="Besuchter Link" xfId="436" builtinId="9" hidden="1"/>
    <cellStyle name="Besuchter Link" xfId="437" builtinId="9" hidden="1"/>
    <cellStyle name="Besuchter Link" xfId="438" builtinId="9" hidden="1"/>
    <cellStyle name="Besuchter Link" xfId="439" builtinId="9" hidden="1"/>
    <cellStyle name="Besuchter Link" xfId="440" builtinId="9" hidden="1"/>
    <cellStyle name="Besuchter Link" xfId="441" builtinId="9" hidden="1"/>
    <cellStyle name="Besuchter Link" xfId="442" builtinId="9" hidden="1"/>
    <cellStyle name="Besuchter Link" xfId="443" builtinId="9" hidden="1"/>
    <cellStyle name="Besuchter Link" xfId="444" builtinId="9" hidden="1"/>
    <cellStyle name="Besuchter Link" xfId="445" builtinId="9" hidden="1"/>
    <cellStyle name="Besuchter Link" xfId="446" builtinId="9" hidden="1"/>
    <cellStyle name="Besuchter Link" xfId="447" builtinId="9" hidden="1"/>
    <cellStyle name="Besuchter Link" xfId="448" builtinId="9" hidden="1"/>
    <cellStyle name="Besuchter Link" xfId="449" builtinId="9" hidden="1"/>
    <cellStyle name="Besuchter Link" xfId="450" builtinId="9" hidden="1"/>
    <cellStyle name="Besuchter Link" xfId="451" builtinId="9" hidden="1"/>
    <cellStyle name="Besuchter Link" xfId="452" builtinId="9" hidden="1"/>
    <cellStyle name="Besuchter Link" xfId="453" builtinId="9" hidden="1"/>
    <cellStyle name="Besuchter Link" xfId="454" builtinId="9" hidden="1"/>
    <cellStyle name="Besuchter Link" xfId="455" builtinId="9" hidden="1"/>
    <cellStyle name="Besuchter Link" xfId="456" builtinId="9" hidden="1"/>
    <cellStyle name="Besuchter Link" xfId="457" builtinId="9" hidden="1"/>
    <cellStyle name="Besuchter Link" xfId="458" builtinId="9" hidden="1"/>
    <cellStyle name="Besuchter Link" xfId="459" builtinId="9" hidden="1"/>
    <cellStyle name="Besuchter Link" xfId="460" builtinId="9" hidden="1"/>
    <cellStyle name="Besuchter Link" xfId="461" builtinId="9" hidden="1"/>
    <cellStyle name="Besuchter Link" xfId="462" builtinId="9" hidden="1"/>
    <cellStyle name="Besuchter Link" xfId="463" builtinId="9" hidden="1"/>
    <cellStyle name="Besuchter Link" xfId="464" builtinId="9" hidden="1"/>
    <cellStyle name="Besuchter Link" xfId="465" builtinId="9" hidden="1"/>
    <cellStyle name="Besuchter Link" xfId="466" builtinId="9" hidden="1"/>
    <cellStyle name="Besuchter Link" xfId="467" builtinId="9" hidden="1"/>
    <cellStyle name="Besuchter Link" xfId="468" builtinId="9" hidden="1"/>
    <cellStyle name="Besuchter Link" xfId="469" builtinId="9" hidden="1"/>
    <cellStyle name="Besuchter Link" xfId="470" builtinId="9" hidden="1"/>
    <cellStyle name="Besuchter Link" xfId="471" builtinId="9" hidden="1"/>
    <cellStyle name="Besuchter Link" xfId="472" builtinId="9" hidden="1"/>
    <cellStyle name="Besuchter Link" xfId="473" builtinId="9" hidden="1"/>
    <cellStyle name="Besuchter Link" xfId="474" builtinId="9" hidden="1"/>
    <cellStyle name="Besuchter Link" xfId="475" builtinId="9" hidden="1"/>
    <cellStyle name="Besuchter Link" xfId="476" builtinId="9" hidden="1"/>
    <cellStyle name="Besuchter Link" xfId="477" builtinId="9" hidden="1"/>
    <cellStyle name="Besuchter Link" xfId="478" builtinId="9" hidden="1"/>
    <cellStyle name="Besuchter Link" xfId="479" builtinId="9" hidden="1"/>
    <cellStyle name="Besuchter Link" xfId="480" builtinId="9" hidden="1"/>
    <cellStyle name="Besuchter Link" xfId="481" builtinId="9" hidden="1"/>
    <cellStyle name="Besuchter Link" xfId="482" builtinId="9" hidden="1"/>
    <cellStyle name="Besuchter Link" xfId="483" builtinId="9" hidden="1"/>
    <cellStyle name="Besuchter Link" xfId="484" builtinId="9" hidden="1"/>
    <cellStyle name="Besuchter Link" xfId="485" builtinId="9" hidden="1"/>
    <cellStyle name="Besuchter Link" xfId="486" builtinId="9" hidden="1"/>
    <cellStyle name="Besuchter Link" xfId="487" builtinId="9" hidden="1"/>
    <cellStyle name="Besuchter Link" xfId="488" builtinId="9" hidden="1"/>
    <cellStyle name="Besuchter Link" xfId="489" builtinId="9" hidden="1"/>
    <cellStyle name="Besuchter Link" xfId="490" builtinId="9" hidden="1"/>
    <cellStyle name="Besuchter Link" xfId="491" builtinId="9" hidden="1"/>
    <cellStyle name="Besuchter Link" xfId="492" builtinId="9" hidden="1"/>
    <cellStyle name="Besuchter Link" xfId="493" builtinId="9" hidden="1"/>
    <cellStyle name="Besuchter Link" xfId="494" builtinId="9" hidden="1"/>
    <cellStyle name="Besuchter Link" xfId="495" builtinId="9" hidden="1"/>
    <cellStyle name="Besuchter Link" xfId="496" builtinId="9" hidden="1"/>
    <cellStyle name="Besuchter Link" xfId="497" builtinId="9" hidden="1"/>
    <cellStyle name="Besuchter Link" xfId="498" builtinId="9" hidden="1"/>
    <cellStyle name="Besuchter Link" xfId="499" builtinId="9" hidden="1"/>
    <cellStyle name="Besuchter Link" xfId="500" builtinId="9" hidden="1"/>
    <cellStyle name="Besuchter Link" xfId="501" builtinId="9" hidden="1"/>
    <cellStyle name="Besuchter Link" xfId="502" builtinId="9" hidden="1"/>
    <cellStyle name="Besuchter Link" xfId="503" builtinId="9" hidden="1"/>
    <cellStyle name="Besuchter Link" xfId="504" builtinId="9" hidden="1"/>
    <cellStyle name="Besuchter Link" xfId="505" builtinId="9" hidden="1"/>
    <cellStyle name="Besuchter Link" xfId="506" builtinId="9" hidden="1"/>
    <cellStyle name="Besuchter Link" xfId="507" builtinId="9" hidden="1"/>
    <cellStyle name="Besuchter Link" xfId="508" builtinId="9" hidden="1"/>
    <cellStyle name="Besuchter Link" xfId="509" builtinId="9" hidden="1"/>
    <cellStyle name="Besuchter Link" xfId="510" builtinId="9" hidden="1"/>
    <cellStyle name="Besuchter Link" xfId="511" builtinId="9" hidden="1"/>
    <cellStyle name="Besuchter Link" xfId="512" builtinId="9" hidden="1"/>
    <cellStyle name="Besuchter Link" xfId="513" builtinId="9" hidden="1"/>
    <cellStyle name="Besuchter Link" xfId="514" builtinId="9" hidden="1"/>
    <cellStyle name="Besuchter Link" xfId="515" builtinId="9" hidden="1"/>
    <cellStyle name="Besuchter Link" xfId="516" builtinId="9" hidden="1"/>
    <cellStyle name="Besuchter Link" xfId="517" builtinId="9" hidden="1"/>
    <cellStyle name="Besuchter Link" xfId="518" builtinId="9" hidden="1"/>
    <cellStyle name="Besuchter Link" xfId="519" builtinId="9" hidden="1"/>
    <cellStyle name="Besuchter Link" xfId="520" builtinId="9" hidden="1"/>
    <cellStyle name="Besuchter Link" xfId="521" builtinId="9" hidden="1"/>
    <cellStyle name="Besuchter Link" xfId="522" builtinId="9" hidden="1"/>
    <cellStyle name="Besuchter Link" xfId="523" builtinId="9" hidden="1"/>
    <cellStyle name="Besuchter Link" xfId="524" builtinId="9" hidden="1"/>
    <cellStyle name="Besuchter Link" xfId="525" builtinId="9" hidden="1"/>
    <cellStyle name="Besuchter Link" xfId="526" builtinId="9" hidden="1"/>
    <cellStyle name="Besuchter Link" xfId="527" builtinId="9" hidden="1"/>
    <cellStyle name="Besuchter Link" xfId="528" builtinId="9" hidden="1"/>
    <cellStyle name="Besuchter Link" xfId="529" builtinId="9" hidden="1"/>
    <cellStyle name="Besuchter Link" xfId="530" builtinId="9" hidden="1"/>
    <cellStyle name="Besuchter Link" xfId="531" builtinId="9" hidden="1"/>
    <cellStyle name="Besuchter Link" xfId="532" builtinId="9" hidden="1"/>
    <cellStyle name="Besuchter Link" xfId="533" builtinId="9" hidden="1"/>
    <cellStyle name="Besuchter Link" xfId="534" builtinId="9" hidden="1"/>
    <cellStyle name="Besuchter Link" xfId="535" builtinId="9" hidden="1"/>
    <cellStyle name="Besuchter Link" xfId="536" builtinId="9" hidden="1"/>
    <cellStyle name="Gut" xfId="1" builtinId="26"/>
    <cellStyle name="Link" xfId="3" builtinId="8"/>
    <cellStyle name="Neutral" xfId="2" builtinId="28"/>
    <cellStyle name="Standard" xfId="0" builtinId="0"/>
  </cellStyles>
  <dxfs count="3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marinetraffic.com/en/ais/details/ships/shipid:143854/imo:9295268/mmsi:211839000/vessel:CHICAGO%20EXPRESS" TargetMode="External"/><Relationship Id="rId21" Type="http://schemas.openxmlformats.org/officeDocument/2006/relationships/hyperlink" Target="http://www.marinetraffic.com/en/ais/details/ships/shipid:143854/imo:9295268/mmsi:211839000/vessel:CHICAGO%20EXPRESS" TargetMode="External"/><Relationship Id="rId22" Type="http://schemas.openxmlformats.org/officeDocument/2006/relationships/hyperlink" Target="http://www.marinetraffic.com/en/ais/details/ships/shipid:152182/imo:9343730/mmsi:218284000/vessel:KUALA%20LUMPUR%20EXPRESS" TargetMode="External"/><Relationship Id="rId23" Type="http://schemas.openxmlformats.org/officeDocument/2006/relationships/hyperlink" Target="http://www.marinetraffic.com/en/ais/details/ships/shipid:143854/imo:9295268/mmsi:211839000/vessel:CHICAGO%20EXPRESS" TargetMode="External"/><Relationship Id="rId24" Type="http://schemas.openxmlformats.org/officeDocument/2006/relationships/hyperlink" Target="http://www.marinetraffic.com/en/ais/details/ships/shipid:143854/imo:9295268/mmsi:211839000/vessel:CHICAGO%20EXPRESS" TargetMode="External"/><Relationship Id="rId25" Type="http://schemas.openxmlformats.org/officeDocument/2006/relationships/hyperlink" Target="http://www.marinetraffic.com/en/ais/details/ships/shipid:151971/mmsi:218158000/vessel:BREMEN%20EXPRESS" TargetMode="External"/><Relationship Id="rId26" Type="http://schemas.openxmlformats.org/officeDocument/2006/relationships/hyperlink" Target="http://www.marinetraffic.com/en/ais/details/ships/shipid:152182/imo:9343730/mmsi:218284000/vessel:KUALA%20LUMPUR%20EXPRESS" TargetMode="External"/><Relationship Id="rId27" Type="http://schemas.openxmlformats.org/officeDocument/2006/relationships/hyperlink" Target="http://www.marinetraffic.com/en/ais/details/ships/shipid:152182/imo:9343730/mmsi:218284000/vessel:KUALA%20LUMPUR%20EXPRESS" TargetMode="External"/><Relationship Id="rId28" Type="http://schemas.openxmlformats.org/officeDocument/2006/relationships/hyperlink" Target="http://www.marinetraffic.com/en/ais/details/ships/shipid:152182/imo:9343730/mmsi:218284000/vessel:KUALA%20LUMPUR%20EXPRESS" TargetMode="External"/><Relationship Id="rId29" Type="http://schemas.openxmlformats.org/officeDocument/2006/relationships/hyperlink" Target="http://www.marinetraffic.com/en/ais/details/ships/shipid:690190/imo:9200811/mmsi:477904300/vessel:OAKLAND%20EXPRESS" TargetMode="External"/><Relationship Id="rId1" Type="http://schemas.openxmlformats.org/officeDocument/2006/relationships/hyperlink" Target="http://www.marinetraffic.com/en/ais/details/ships/shipid:143854/imo:9295268/mmsi:211839000/vessel:CHICAGO%20EXPRESS" TargetMode="External"/><Relationship Id="rId2" Type="http://schemas.openxmlformats.org/officeDocument/2006/relationships/hyperlink" Target="http://www.marinetraffic.com/en/ais/details/ships/shipid:143854/imo:9295268/mmsi:211839000/vessel:CHICAGO%20EXPRESS" TargetMode="External"/><Relationship Id="rId3" Type="http://schemas.openxmlformats.org/officeDocument/2006/relationships/hyperlink" Target="http://www.marinetraffic.com/en/ais/details/ships/shipid:151971/mmsi:218158000/vessel:BREMEN%20EXPRESS" TargetMode="External"/><Relationship Id="rId4" Type="http://schemas.openxmlformats.org/officeDocument/2006/relationships/hyperlink" Target="http://www.marinetraffic.com/en/ais/details/ships/shipid:143854/imo:9295268/mmsi:211839000/vessel:CHICAGO%20EXPRESS" TargetMode="External"/><Relationship Id="rId5" Type="http://schemas.openxmlformats.org/officeDocument/2006/relationships/hyperlink" Target="http://www.marinetraffic.com/en/ais/details/ships/shipid:143854/imo:9295268/mmsi:211839000/vessel:CHICAGO%20EXPRESS" TargetMode="External"/><Relationship Id="rId30" Type="http://schemas.openxmlformats.org/officeDocument/2006/relationships/hyperlink" Target="http://www.marinetraffic.com/en/ais/details/ships/shipid:690190/imo:9200811/mmsi:477904300/vessel:OAKLAND%20EXPRESS" TargetMode="External"/><Relationship Id="rId31" Type="http://schemas.openxmlformats.org/officeDocument/2006/relationships/hyperlink" Target="http://www.marinetraffic.com/en/ais/details/ships/shipid:690190/imo:9200811/mmsi:477904300/vessel:OAKLAND%20EXPRESS" TargetMode="External"/><Relationship Id="rId32" Type="http://schemas.openxmlformats.org/officeDocument/2006/relationships/hyperlink" Target="http://www.marinetraffic.com/en/ais/details/ships/shipid:690190/imo:9200811/mmsi:477904300/vessel:OAKLAND%20EXPRESS" TargetMode="External"/><Relationship Id="rId9" Type="http://schemas.openxmlformats.org/officeDocument/2006/relationships/hyperlink" Target="http://www.marinetraffic.com/en/ais/details/ships/shipid:143854/imo:9295268/mmsi:211839000/vessel:CHICAGO%20EXPRESS" TargetMode="External"/><Relationship Id="rId6" Type="http://schemas.openxmlformats.org/officeDocument/2006/relationships/hyperlink" Target="http://www.marinetraffic.com/en/ais/details/ships/shipid:143854/imo:9295268/mmsi:211839000/vessel:CHICAGO%20EXPRESS" TargetMode="External"/><Relationship Id="rId7" Type="http://schemas.openxmlformats.org/officeDocument/2006/relationships/hyperlink" Target="http://www.marinetraffic.com/en/ais/details/ships/shipid:143854/imo:9295268/mmsi:211839000/vessel:CHICAGO%20EXPRESS" TargetMode="External"/><Relationship Id="rId8" Type="http://schemas.openxmlformats.org/officeDocument/2006/relationships/hyperlink" Target="http://www.marinetraffic.com/en/ais/details/ships/shipid:152182/imo:9343730/mmsi:218284000/vessel:KUALA%20LUMPUR%20EXPRESS" TargetMode="External"/><Relationship Id="rId33" Type="http://schemas.openxmlformats.org/officeDocument/2006/relationships/hyperlink" Target="http://www.marinetraffic.com/en/ais/details/ships/shipid:690190/imo:9200811/mmsi:477904300/vessel:OAKLAND%20EXPRESS" TargetMode="External"/><Relationship Id="rId34" Type="http://schemas.openxmlformats.org/officeDocument/2006/relationships/hyperlink" Target="http://www.marinetraffic.com/en/ais/details/ships/shipid:690190/imo:9200811/mmsi:477904300/vessel:OAKLAND%20EXPRESS" TargetMode="External"/><Relationship Id="rId35" Type="http://schemas.openxmlformats.org/officeDocument/2006/relationships/hyperlink" Target="http://www.marinetraffic.com/en/ais/details/ships/shipid:690190/imo:9200811/mmsi:477904300/vessel:OAKLAND%20EXPRESS" TargetMode="External"/><Relationship Id="rId36" Type="http://schemas.openxmlformats.org/officeDocument/2006/relationships/hyperlink" Target="http://www.marinetraffic.com/en/ais/details/ships/shipid:690190/imo:9200811/mmsi:477904300/vessel:OAKLAND%20EXPRESS" TargetMode="External"/><Relationship Id="rId10" Type="http://schemas.openxmlformats.org/officeDocument/2006/relationships/hyperlink" Target="http://www.marinetraffic.com/en/ais/details/ships/shipid:151621/imo:9320697/mmsi:218042000/vessel:OSAKA%20EXPRESS" TargetMode="External"/><Relationship Id="rId11" Type="http://schemas.openxmlformats.org/officeDocument/2006/relationships/hyperlink" Target="http://www.marinetraffic.com/en/ais/details/ships/shipid:143854/imo:9295268/mmsi:211839000/vessel:CHICAGO%20EXPRESS" TargetMode="External"/><Relationship Id="rId12" Type="http://schemas.openxmlformats.org/officeDocument/2006/relationships/hyperlink" Target="http://www.marinetraffic.com/en/ais/details/ships/shipid:151621/imo:9320697/mmsi:218042000/vessel:OSAKA%20EXPRESS" TargetMode="External"/><Relationship Id="rId13" Type="http://schemas.openxmlformats.org/officeDocument/2006/relationships/hyperlink" Target="http://www.marinetraffic.com/en/ais/details/ships/shipid:152182/imo:9343730/mmsi:218284000/vessel:KUALA%20LUMPUR%20EXPRESS" TargetMode="External"/><Relationship Id="rId14" Type="http://schemas.openxmlformats.org/officeDocument/2006/relationships/hyperlink" Target="http://www.marinetraffic.com/en/ais/details/ships/shipid:143854/imo:9295268/mmsi:211839000/vessel:CHICAGO%20EXPRESS" TargetMode="External"/><Relationship Id="rId15" Type="http://schemas.openxmlformats.org/officeDocument/2006/relationships/hyperlink" Target="http://www.marinetraffic.com/en/ais/details/ships/shipid:143854/imo:9295268/mmsi:211839000/vessel:CHICAGO%20EXPRESS" TargetMode="External"/><Relationship Id="rId16" Type="http://schemas.openxmlformats.org/officeDocument/2006/relationships/hyperlink" Target="http://www.marinetraffic.com/en/ais/details/ships/shipid:143854/imo:9295268/mmsi:211839000/vessel:CHICAGO%20EXPRESS" TargetMode="External"/><Relationship Id="rId17" Type="http://schemas.openxmlformats.org/officeDocument/2006/relationships/hyperlink" Target="http://www.marinetraffic.com/en/ais/details/ships/shipid:152182/imo:9343730/mmsi:218284000/vessel:KUALA%20LUMPUR%20EXPRESS" TargetMode="External"/><Relationship Id="rId18" Type="http://schemas.openxmlformats.org/officeDocument/2006/relationships/hyperlink" Target="http://www.marinetraffic.com/en/ais/details/ships/shipid:143854/imo:9295268/mmsi:211839000/vessel:CHICAGO%20EXPRESS" TargetMode="External"/><Relationship Id="rId19" Type="http://schemas.openxmlformats.org/officeDocument/2006/relationships/hyperlink" Target="http://www.marinetraffic.com/en/ais/details/ships/shipid:143854/imo:9295268/mmsi:211839000/vessel:CHICAGO%20EXPRESS" TargetMode="External"/><Relationship Id="rId37" Type="http://schemas.openxmlformats.org/officeDocument/2006/relationships/hyperlink" Target="http://www.marinetraffic.com/en/ais/details/ships/shipid:151621/imo:9320697/mmsi:218042000/vessel:OSAKA%20EXPRESS" TargetMode="External"/><Relationship Id="rId38" Type="http://schemas.openxmlformats.org/officeDocument/2006/relationships/hyperlink" Target="http://www.marinetraffic.com/en/ais/details/ships/shipid:151621/imo:9320697/mmsi:218042000/vessel:OSAKA%20EXPRESS" TargetMode="External"/><Relationship Id="rId39" Type="http://schemas.openxmlformats.org/officeDocument/2006/relationships/hyperlink" Target="http://www.marinetraffic.com/en/ais/details/ships/shipid:151621/imo:9320697/mmsi:218042000/vessel:OSAKA%20EXPRE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6"/>
  <sheetViews>
    <sheetView tabSelected="1" zoomScale="90" zoomScaleNormal="90" zoomScalePageLayoutView="90" workbookViewId="0">
      <pane ySplit="7" topLeftCell="A8" activePane="bottomLeft" state="frozen"/>
      <selection pane="bottomLeft" activeCell="B8" sqref="B8"/>
    </sheetView>
  </sheetViews>
  <sheetFormatPr baseColWidth="10" defaultRowHeight="15" x14ac:dyDescent="0"/>
  <cols>
    <col min="1" max="1" width="6.6640625" style="286" customWidth="1"/>
    <col min="2" max="2" width="18.5" style="261" customWidth="1"/>
    <col min="3" max="3" width="6.5" style="64" customWidth="1"/>
    <col min="4" max="4" width="12.33203125" style="31" customWidth="1"/>
    <col min="5" max="5" width="9.33203125" style="328" hidden="1" customWidth="1"/>
    <col min="6" max="6" width="14.6640625" style="5" customWidth="1"/>
    <col min="7" max="7" width="11.33203125" style="349" hidden="1" customWidth="1"/>
    <col min="8" max="8" width="14.6640625" style="142" customWidth="1"/>
    <col min="9" max="9" width="9.83203125" style="5" customWidth="1"/>
    <col min="10" max="10" width="9.83203125" style="16" customWidth="1"/>
    <col min="11" max="11" width="10.1640625" style="203" customWidth="1"/>
    <col min="12" max="12" width="10.5" style="16" customWidth="1"/>
    <col min="13" max="13" width="10.33203125" style="5" customWidth="1"/>
    <col min="14" max="14" width="9.83203125" style="203" customWidth="1"/>
    <col min="15" max="15" width="10.5" style="111" customWidth="1"/>
    <col min="16" max="16" width="11.33203125" style="142" customWidth="1"/>
    <col min="17" max="17" width="16.33203125" style="375" hidden="1" customWidth="1"/>
    <col min="18" max="18" width="10.6640625" style="391" hidden="1" customWidth="1"/>
    <col min="19" max="19" width="10.5" style="328" hidden="1" customWidth="1"/>
    <col min="20" max="20" width="10.5" style="242" customWidth="1"/>
    <col min="21" max="23" width="5.6640625" customWidth="1"/>
    <col min="24" max="24" width="5.6640625" style="43" customWidth="1"/>
    <col min="25" max="25" width="10.83203125" style="155"/>
    <col min="26" max="26" width="9.83203125" style="114" customWidth="1"/>
    <col min="27" max="27" width="103.83203125" style="252" customWidth="1"/>
  </cols>
  <sheetData>
    <row r="1" spans="1:27" s="122" customFormat="1" ht="64" customHeight="1">
      <c r="A1" s="298" t="s">
        <v>238</v>
      </c>
      <c r="B1" s="285" t="s">
        <v>0</v>
      </c>
      <c r="C1" s="119" t="s">
        <v>147</v>
      </c>
      <c r="D1" s="283" t="s">
        <v>392</v>
      </c>
      <c r="E1" s="327" t="s">
        <v>86</v>
      </c>
      <c r="F1" s="120" t="s">
        <v>227</v>
      </c>
      <c r="G1" s="348" t="s">
        <v>4</v>
      </c>
      <c r="H1" s="194" t="s">
        <v>52</v>
      </c>
      <c r="I1" s="123" t="s">
        <v>8</v>
      </c>
      <c r="J1" s="284" t="s">
        <v>80</v>
      </c>
      <c r="K1" s="202" t="s">
        <v>228</v>
      </c>
      <c r="L1" s="280" t="s">
        <v>2</v>
      </c>
      <c r="M1" s="121" t="s">
        <v>229</v>
      </c>
      <c r="N1" s="210" t="s">
        <v>230</v>
      </c>
      <c r="O1" s="281" t="s">
        <v>3</v>
      </c>
      <c r="P1" s="138" t="s">
        <v>231</v>
      </c>
      <c r="Q1" s="365" t="s">
        <v>183</v>
      </c>
      <c r="R1" s="379" t="s">
        <v>189</v>
      </c>
      <c r="S1" s="348" t="s">
        <v>33</v>
      </c>
      <c r="T1" s="212" t="s">
        <v>1</v>
      </c>
      <c r="U1" s="412" t="s">
        <v>12</v>
      </c>
      <c r="V1" s="412"/>
      <c r="W1" s="412"/>
      <c r="X1" s="412"/>
      <c r="Y1" s="124" t="s">
        <v>175</v>
      </c>
      <c r="Z1" s="125" t="s">
        <v>112</v>
      </c>
      <c r="AA1" s="244" t="s">
        <v>89</v>
      </c>
    </row>
    <row r="2" spans="1:27">
      <c r="M2" s="25"/>
      <c r="N2" s="211"/>
      <c r="P2" s="139"/>
      <c r="Q2" s="366"/>
      <c r="R2" s="380"/>
      <c r="T2" s="213" t="s">
        <v>45</v>
      </c>
      <c r="U2" t="s">
        <v>13</v>
      </c>
      <c r="V2" t="s">
        <v>14</v>
      </c>
      <c r="W2" t="s">
        <v>15</v>
      </c>
      <c r="X2" s="43" t="s">
        <v>34</v>
      </c>
      <c r="Y2" s="155" t="s">
        <v>176</v>
      </c>
    </row>
    <row r="3" spans="1:27" s="77" customFormat="1">
      <c r="A3" s="417" t="s">
        <v>174</v>
      </c>
      <c r="B3" s="417"/>
      <c r="C3" s="78"/>
      <c r="D3" s="79"/>
      <c r="E3" s="329"/>
      <c r="F3" s="80"/>
      <c r="G3" s="350"/>
      <c r="H3" s="195"/>
      <c r="I3" s="80"/>
      <c r="J3" s="74"/>
      <c r="K3" s="133">
        <f>AVERAGEIF(Y9:Y222,"S85",K9:K222)</f>
        <v>31</v>
      </c>
      <c r="L3" s="74"/>
      <c r="M3" s="90">
        <f>AVERAGEIF(Y$11:Y222,"S85",M$11:M222)</f>
        <v>27.857142857142858</v>
      </c>
      <c r="N3" s="133">
        <f>AVERAGEIF(Y$11:Y222,"S85",N$11:N222)</f>
        <v>67</v>
      </c>
      <c r="O3" s="145"/>
      <c r="P3" s="133">
        <f>AVERAGEIF(Y$11:Y222,"S85",P$11:P222)</f>
        <v>6.4210526315789478</v>
      </c>
      <c r="Q3" s="367"/>
      <c r="R3" s="381"/>
      <c r="S3" s="329"/>
      <c r="T3" s="214"/>
      <c r="U3" s="90">
        <f>AVERAGEIF(Y9:Y222,"S85",U9:U222)</f>
        <v>16.798833819241981</v>
      </c>
      <c r="V3" s="90">
        <f>AVERAGEIF(Y9:Y222,"S85",V9:V222)</f>
        <v>7.7142857142857135</v>
      </c>
      <c r="W3" s="90">
        <f>AVERAGEIF(Y9:Y222,"S85",W9:W222)</f>
        <v>6.6886446886446862</v>
      </c>
      <c r="X3" s="42">
        <f>IFERROR(AVERAGEIF(Y9:Y222,"S85",X9:X222),"x")</f>
        <v>1.1092436974789917</v>
      </c>
      <c r="Y3" s="156">
        <f>COUNTIF(Y9:Y222,"S85")+COUNTIF(Y9:Y222,"P85+")+COUNTIF(Y9:Y222,"P85")</f>
        <v>58</v>
      </c>
      <c r="Z3" s="173"/>
      <c r="AA3" s="245"/>
    </row>
    <row r="4" spans="1:27" s="81" customFormat="1">
      <c r="A4" s="420" t="s">
        <v>404</v>
      </c>
      <c r="B4" s="420"/>
      <c r="C4" s="303"/>
      <c r="D4" s="304"/>
      <c r="E4" s="330"/>
      <c r="F4" s="306"/>
      <c r="G4" s="351"/>
      <c r="H4" s="308"/>
      <c r="I4" s="306"/>
      <c r="J4" s="307"/>
      <c r="K4" s="309">
        <f>AVERAGEIF(Y8:Y221,"S70D",K8:K221)</f>
        <v>1.8888888888888888</v>
      </c>
      <c r="L4" s="307"/>
      <c r="M4" s="310">
        <f>AVERAGEIF(Y$11:Y221,"S70D",M$11:M221)</f>
        <v>14.5</v>
      </c>
      <c r="N4" s="309">
        <f>AVERAGEIF(Y$11:Y221,"S70D",N$11:N221)</f>
        <v>16.5</v>
      </c>
      <c r="O4" s="311"/>
      <c r="P4" s="309">
        <f>AVERAGEIF(Y$11:Y221,"S70D",P$11:P221)</f>
        <v>5.5</v>
      </c>
      <c r="Q4" s="368"/>
      <c r="R4" s="382"/>
      <c r="S4" s="330"/>
      <c r="T4" s="313"/>
      <c r="U4" s="310">
        <f>AVERAGEIF(Y8:Y221,"S70D",U8:U221)</f>
        <v>11</v>
      </c>
      <c r="V4" s="310">
        <f>AVERAGEIF(Y8:Y221,"S70D",V8:V221)</f>
        <v>7.8857142857142861</v>
      </c>
      <c r="W4" s="310">
        <f>AVERAGEIF(Y8:Y221,"S70D",W8:W221)</f>
        <v>7.2571428571428571</v>
      </c>
      <c r="X4" s="312" t="str">
        <f>IFERROR(AVERAGEIF(Y8:Y221,"S70D",X8:X221),"x")</f>
        <v>x</v>
      </c>
      <c r="Y4" s="314">
        <f>COUNTIF(Y8:Y221,"S70D")</f>
        <v>9</v>
      </c>
      <c r="Z4" s="174"/>
      <c r="AA4" s="246"/>
    </row>
    <row r="5" spans="1:27" s="81" customFormat="1">
      <c r="A5" s="418" t="s">
        <v>172</v>
      </c>
      <c r="B5" s="418"/>
      <c r="C5" s="82"/>
      <c r="D5" s="83"/>
      <c r="E5" s="331"/>
      <c r="F5" s="84"/>
      <c r="G5" s="352"/>
      <c r="H5" s="196"/>
      <c r="I5" s="84"/>
      <c r="J5" s="75"/>
      <c r="K5" s="134">
        <f>AVERAGEIF(Y9:Y222,"S85D",K9:K222)</f>
        <v>45.960526315789473</v>
      </c>
      <c r="L5" s="75"/>
      <c r="M5" s="46">
        <f>AVERAGEIF(Y$11:Y222,"S85D",M$11:M222)</f>
        <v>44.690140845070424</v>
      </c>
      <c r="N5" s="134">
        <f>AVERAGEIF(Y$11:Y222,"S85D",N$11:N222)</f>
        <v>93.10526315789474</v>
      </c>
      <c r="O5" s="146"/>
      <c r="P5" s="134">
        <f>AVERAGEIF(Y$11:Y222,"S85D",P$11:P222)</f>
        <v>6.2465753424657535</v>
      </c>
      <c r="Q5" s="369"/>
      <c r="R5" s="381"/>
      <c r="S5" s="331"/>
      <c r="T5" s="215"/>
      <c r="U5" s="46">
        <f>AVERAGEIF(Y9:Y222,"S85D",U9:U222)</f>
        <v>22.597189695550352</v>
      </c>
      <c r="V5" s="46">
        <f>AVERAGEIF(Y9:Y222,"S85D",V9:V222)</f>
        <v>8.4871194379391106</v>
      </c>
      <c r="W5" s="46">
        <f>AVERAGEIF(Y9:Y222,"S85D",W9:W222)</f>
        <v>7.5737327188940089</v>
      </c>
      <c r="X5" s="41">
        <f>IFERROR(AVERAGEIF(Y9:Y222,"S85D",X9:X222),"x")</f>
        <v>0.14285714285714285</v>
      </c>
      <c r="Y5" s="157">
        <f>COUNTIF(Y9:Y222,"S85D")</f>
        <v>87</v>
      </c>
      <c r="Z5" s="174"/>
      <c r="AA5" s="246"/>
    </row>
    <row r="6" spans="1:27" s="85" customFormat="1" ht="16" customHeight="1">
      <c r="A6" s="419" t="s">
        <v>173</v>
      </c>
      <c r="B6" s="419"/>
      <c r="C6" s="86"/>
      <c r="D6" s="87"/>
      <c r="E6" s="332"/>
      <c r="F6" s="88"/>
      <c r="G6" s="353"/>
      <c r="H6" s="197"/>
      <c r="I6" s="88"/>
      <c r="J6" s="76"/>
      <c r="K6" s="135">
        <f>AVERAGEIF(Y9:Y222,"P85D",K9:K222)</f>
        <v>17.933333333333334</v>
      </c>
      <c r="L6" s="76"/>
      <c r="M6" s="89">
        <f>AVERAGEIF(Y$11:Y222,"P85D",M$11:M222)</f>
        <v>33.896551724137929</v>
      </c>
      <c r="N6" s="135">
        <f>AVERAGEIF(Y$11:Y222,"P85D",N$11:N222)</f>
        <v>59.9</v>
      </c>
      <c r="O6" s="147"/>
      <c r="P6" s="135">
        <f>AVERAGEIF(Y$11:Y222,"P85D",P$11:P222)</f>
        <v>9.0888888888888886</v>
      </c>
      <c r="Q6" s="370"/>
      <c r="R6" s="381"/>
      <c r="S6" s="332"/>
      <c r="T6" s="216"/>
      <c r="U6" s="89">
        <f>AVERAGEIF(Y9:Y222,"P85D",U9:U222)</f>
        <v>17.689440993788818</v>
      </c>
      <c r="V6" s="89">
        <f>AVERAGEIF(Y9:Y222,"P85D",V9:V222)</f>
        <v>8.7275747508305628</v>
      </c>
      <c r="W6" s="89">
        <f>AVERAGEIF(Y9:Y222,"P85D",W9:W222)</f>
        <v>7.5016611295681033</v>
      </c>
      <c r="X6" s="40">
        <f>IFERROR(AVERAGEIF(Y9:Y222,"P85D",X9:X222),"x")</f>
        <v>0.7142857142857143</v>
      </c>
      <c r="Y6" s="158">
        <f>COUNTIF(Y9:Y222,"P85D")</f>
        <v>57</v>
      </c>
      <c r="Z6" s="175"/>
      <c r="AA6" s="247"/>
    </row>
    <row r="7" spans="1:27" s="193" customFormat="1" ht="21.75" customHeight="1" thickBot="1">
      <c r="A7" s="279"/>
      <c r="B7" s="415" t="s">
        <v>232</v>
      </c>
      <c r="C7" s="415"/>
      <c r="D7" s="415"/>
      <c r="E7" s="415"/>
      <c r="F7" s="415"/>
      <c r="G7" s="415"/>
      <c r="H7" s="416"/>
      <c r="I7" s="185"/>
      <c r="J7" s="186"/>
      <c r="K7" s="204">
        <f>AVERAGEIF(K9:K222,"&gt;0")</f>
        <v>36.613445378151262</v>
      </c>
      <c r="L7" s="186"/>
      <c r="M7" s="187">
        <f>AVERAGE(M9:M222)</f>
        <v>39.561403508771932</v>
      </c>
      <c r="N7" s="204">
        <f>AVERAGEIF(N9:N222,"&gt;0")</f>
        <v>75.159090909090907</v>
      </c>
      <c r="O7" s="186"/>
      <c r="P7" s="204">
        <f>AVERAGE(P9:P222)</f>
        <v>7.0484848484848488</v>
      </c>
      <c r="Q7" s="188"/>
      <c r="R7" s="189"/>
      <c r="S7" s="190"/>
      <c r="T7" s="217"/>
      <c r="U7" s="187">
        <f>AVERAGEIF(U9:U222,"&gt;0")</f>
        <v>19.128048780487809</v>
      </c>
      <c r="V7" s="187">
        <f>AVERAGEIF(V9:V222,"&gt;0")</f>
        <v>8.311090225563909</v>
      </c>
      <c r="W7" s="187">
        <f>AVERAGEIF(W9:W222,"&gt;0")</f>
        <v>7.2932330827067657</v>
      </c>
      <c r="X7" s="188">
        <f>AVERAGEIF(X9:X222,"&gt;0")</f>
        <v>0.92346938775510201</v>
      </c>
      <c r="Y7" s="191">
        <f>COUNTIF(Y9:Y222,"S85")+COUNTIF(Y9:Y222,"P85+")+COUNTIF(Y9:Y222,"P85")+COUNTIF(Y9:Y222,"S85D")+COUNTIF(Y9:Y222,"S70D")+COUNTIF(Y9:Y222,"P85D")</f>
        <v>211</v>
      </c>
      <c r="Z7" s="192"/>
      <c r="AA7" s="394"/>
    </row>
    <row r="8" spans="1:27" s="1" customFormat="1">
      <c r="A8" s="287"/>
      <c r="B8" s="262"/>
      <c r="C8" s="17"/>
      <c r="D8" s="32"/>
      <c r="E8" s="333"/>
      <c r="F8" s="17"/>
      <c r="G8" s="354"/>
      <c r="H8" s="126"/>
      <c r="I8" s="6"/>
      <c r="J8" s="17"/>
      <c r="K8" s="205"/>
      <c r="L8" s="17"/>
      <c r="M8" s="24"/>
      <c r="N8" s="141"/>
      <c r="O8" s="148"/>
      <c r="P8" s="140"/>
      <c r="Q8" s="371"/>
      <c r="R8" s="381"/>
      <c r="S8" s="333"/>
      <c r="T8" s="218"/>
      <c r="U8" s="2"/>
      <c r="V8" s="2"/>
      <c r="W8" s="2"/>
      <c r="X8" s="44"/>
      <c r="Y8" s="159"/>
      <c r="Z8" s="27"/>
      <c r="AA8" s="395"/>
    </row>
    <row r="9" spans="1:27" s="8" customFormat="1">
      <c r="A9" s="289" t="s">
        <v>223</v>
      </c>
      <c r="B9" s="263" t="s">
        <v>447</v>
      </c>
      <c r="C9" s="19" t="s">
        <v>160</v>
      </c>
      <c r="D9" s="33">
        <v>42127</v>
      </c>
      <c r="E9" s="334"/>
      <c r="F9" s="115" t="s">
        <v>7</v>
      </c>
      <c r="G9" s="355"/>
      <c r="H9" s="128" t="s">
        <v>7</v>
      </c>
      <c r="I9" s="7"/>
      <c r="J9" s="19"/>
      <c r="K9" s="134" t="str">
        <f>IF(J9*D9&gt;0,J9-D9, "")</f>
        <v/>
      </c>
      <c r="L9" s="19"/>
      <c r="M9" s="45" t="str">
        <f t="shared" ref="M9" si="0">IF(L9*J9&gt;0,L9-J9, "")</f>
        <v/>
      </c>
      <c r="N9" s="134" t="str">
        <f>IF(L9*D9&gt;0,L9-D9,"" )</f>
        <v/>
      </c>
      <c r="O9" s="115"/>
      <c r="P9" s="134" t="str">
        <f>IF(O9*L9&gt;0,O9-L9,"" )</f>
        <v/>
      </c>
      <c r="Q9" s="369"/>
      <c r="R9" s="383"/>
      <c r="S9" s="335"/>
      <c r="T9" s="220"/>
      <c r="U9" s="45" t="str">
        <f>IF(Z9&lt;&gt;"X",IF(($T9*D9&gt;0),($T9-D9)/7,""),"x")</f>
        <v>x</v>
      </c>
      <c r="V9" s="45" t="str">
        <f>IF($T9*L9&gt;0,($T9-L9)/7,"" )</f>
        <v/>
      </c>
      <c r="W9" s="45" t="str">
        <f>IF($T9*O9&gt;0,($T9-O9)/7,"" )</f>
        <v/>
      </c>
      <c r="X9" s="41" t="str">
        <f>IF($T9*S9&gt;0,($T9-S9)/7, "")</f>
        <v/>
      </c>
      <c r="Y9" s="161" t="s">
        <v>47</v>
      </c>
      <c r="Z9" s="28" t="s">
        <v>113</v>
      </c>
      <c r="AA9" s="248" t="s">
        <v>448</v>
      </c>
    </row>
    <row r="10" spans="1:27" s="8" customFormat="1">
      <c r="A10" s="289" t="s">
        <v>223</v>
      </c>
      <c r="B10" s="263" t="s">
        <v>326</v>
      </c>
      <c r="C10" s="19" t="s">
        <v>150</v>
      </c>
      <c r="D10" s="33">
        <v>42122</v>
      </c>
      <c r="E10" s="334"/>
      <c r="F10" s="115" t="s">
        <v>205</v>
      </c>
      <c r="G10" s="355"/>
      <c r="H10" s="128" t="s">
        <v>7</v>
      </c>
      <c r="I10" s="7"/>
      <c r="J10" s="19"/>
      <c r="K10" s="134" t="str">
        <f t="shared" ref="K10:K49" si="1">IF(J10*D10&gt;0,J10-D10, "")</f>
        <v/>
      </c>
      <c r="L10" s="19"/>
      <c r="M10" s="45" t="str">
        <f t="shared" ref="M10" si="2">IF(L10*J10&gt;0,L10-J10, "")</f>
        <v/>
      </c>
      <c r="N10" s="134" t="str">
        <f t="shared" ref="N10:N49" si="3">IF(L10*D10&gt;0,L10-D10,"" )</f>
        <v/>
      </c>
      <c r="O10" s="115"/>
      <c r="P10" s="134" t="str">
        <f>IF(O10*L10&gt;0,O10-L10,"" )</f>
        <v/>
      </c>
      <c r="Q10" s="369"/>
      <c r="R10" s="383"/>
      <c r="S10" s="335"/>
      <c r="T10" s="220"/>
      <c r="U10" s="45" t="str">
        <f t="shared" ref="U10:U49" si="4">IF(Z10&lt;&gt;"X",IF(($T10*D10&gt;0),($T10-D10)/7,""),"x")</f>
        <v>x</v>
      </c>
      <c r="V10" s="45" t="str">
        <f t="shared" ref="V10" si="5">IF($T10*L10&gt;0,($T10-L10)/7,"" )</f>
        <v/>
      </c>
      <c r="W10" s="45" t="str">
        <f t="shared" ref="W10" si="6">IF($T10*O10&gt;0,($T10-O10)/7,"" )</f>
        <v/>
      </c>
      <c r="X10" s="41" t="str">
        <f>IF($T10*S10&gt;0,($T10-S10)/7, "")</f>
        <v/>
      </c>
      <c r="Y10" s="161" t="s">
        <v>47</v>
      </c>
      <c r="Z10" s="28" t="s">
        <v>113</v>
      </c>
      <c r="AA10" s="248" t="s">
        <v>524</v>
      </c>
    </row>
    <row r="11" spans="1:27" s="8" customFormat="1">
      <c r="A11" s="289" t="s">
        <v>223</v>
      </c>
      <c r="B11" s="263" t="s">
        <v>281</v>
      </c>
      <c r="C11" s="258"/>
      <c r="D11" s="33">
        <v>42034</v>
      </c>
      <c r="E11" s="335"/>
      <c r="F11" s="19" t="s">
        <v>32</v>
      </c>
      <c r="G11" s="355"/>
      <c r="H11" s="128" t="s">
        <v>54</v>
      </c>
      <c r="I11" s="7"/>
      <c r="J11" s="19"/>
      <c r="K11" s="134" t="str">
        <f t="shared" si="1"/>
        <v/>
      </c>
      <c r="L11" s="19"/>
      <c r="M11" s="45" t="str">
        <f t="shared" ref="M11:M13" si="7">IF(L11*J11&gt;0,L11-J11, "")</f>
        <v/>
      </c>
      <c r="N11" s="134" t="str">
        <f t="shared" si="3"/>
        <v/>
      </c>
      <c r="O11" s="115"/>
      <c r="P11" s="134" t="str">
        <f t="shared" ref="P11:P13" si="8">IF(O11*L11&gt;0,O11-L11,"" )</f>
        <v/>
      </c>
      <c r="Q11" s="369"/>
      <c r="R11" s="383"/>
      <c r="S11" s="335"/>
      <c r="T11" s="220"/>
      <c r="U11" s="45" t="str">
        <f t="shared" si="4"/>
        <v/>
      </c>
      <c r="V11" s="45" t="str">
        <f t="shared" ref="V11:V52" si="9">IF($T11*L11&gt;0,($T11-L11)/7,"" )</f>
        <v/>
      </c>
      <c r="W11" s="45" t="str">
        <f t="shared" ref="W11:W52" si="10">IF($T11*O11&gt;0,($T11-O11)/7,"" )</f>
        <v/>
      </c>
      <c r="X11" s="41" t="str">
        <f t="shared" ref="X11:X13" si="11">IF($T11*S11&gt;0,($T11-S11)/7, "")</f>
        <v/>
      </c>
      <c r="Y11" s="161" t="s">
        <v>47</v>
      </c>
      <c r="Z11" s="28"/>
      <c r="AA11" s="248"/>
    </row>
    <row r="12" spans="1:27" s="8" customFormat="1">
      <c r="A12" s="289" t="s">
        <v>223</v>
      </c>
      <c r="B12" s="263" t="s">
        <v>63</v>
      </c>
      <c r="C12" s="258"/>
      <c r="D12" s="33">
        <v>41976</v>
      </c>
      <c r="E12" s="335"/>
      <c r="F12" s="19" t="s">
        <v>51</v>
      </c>
      <c r="G12" s="355"/>
      <c r="H12" s="128" t="s">
        <v>54</v>
      </c>
      <c r="I12" s="7"/>
      <c r="J12" s="19"/>
      <c r="K12" s="134" t="str">
        <f t="shared" si="1"/>
        <v/>
      </c>
      <c r="L12" s="19"/>
      <c r="M12" s="45" t="str">
        <f t="shared" si="7"/>
        <v/>
      </c>
      <c r="N12" s="134" t="str">
        <f t="shared" si="3"/>
        <v/>
      </c>
      <c r="O12" s="46"/>
      <c r="P12" s="134" t="str">
        <f t="shared" si="8"/>
        <v/>
      </c>
      <c r="Q12" s="369"/>
      <c r="R12" s="383"/>
      <c r="S12" s="335"/>
      <c r="T12" s="220"/>
      <c r="U12" s="45" t="str">
        <f t="shared" si="4"/>
        <v/>
      </c>
      <c r="V12" s="45" t="str">
        <f t="shared" si="9"/>
        <v/>
      </c>
      <c r="W12" s="45" t="str">
        <f t="shared" si="10"/>
        <v/>
      </c>
      <c r="X12" s="41" t="str">
        <f t="shared" si="11"/>
        <v/>
      </c>
      <c r="Y12" s="161" t="s">
        <v>47</v>
      </c>
      <c r="Z12" s="28"/>
      <c r="AA12" s="248"/>
    </row>
    <row r="13" spans="1:27" s="8" customFormat="1">
      <c r="A13" s="289" t="s">
        <v>240</v>
      </c>
      <c r="B13" s="263" t="s">
        <v>288</v>
      </c>
      <c r="C13" s="258"/>
      <c r="D13" s="33">
        <v>41966</v>
      </c>
      <c r="E13" s="335"/>
      <c r="F13" s="19" t="s">
        <v>46</v>
      </c>
      <c r="G13" s="355"/>
      <c r="H13" s="128" t="s">
        <v>170</v>
      </c>
      <c r="I13" s="7"/>
      <c r="J13" s="19"/>
      <c r="K13" s="134" t="str">
        <f t="shared" si="1"/>
        <v/>
      </c>
      <c r="L13" s="19"/>
      <c r="M13" s="45" t="str">
        <f t="shared" si="7"/>
        <v/>
      </c>
      <c r="N13" s="134" t="str">
        <f t="shared" si="3"/>
        <v/>
      </c>
      <c r="O13" s="115"/>
      <c r="P13" s="134" t="str">
        <f t="shared" si="8"/>
        <v/>
      </c>
      <c r="Q13" s="369"/>
      <c r="R13" s="383"/>
      <c r="S13" s="335"/>
      <c r="T13" s="220"/>
      <c r="U13" s="45" t="str">
        <f t="shared" si="4"/>
        <v/>
      </c>
      <c r="V13" s="45" t="str">
        <f t="shared" si="9"/>
        <v/>
      </c>
      <c r="W13" s="45" t="str">
        <f t="shared" si="10"/>
        <v/>
      </c>
      <c r="X13" s="41" t="str">
        <f t="shared" si="11"/>
        <v/>
      </c>
      <c r="Y13" s="161" t="s">
        <v>47</v>
      </c>
      <c r="Z13" s="28"/>
      <c r="AA13" s="248"/>
    </row>
    <row r="14" spans="1:27" s="8" customFormat="1">
      <c r="A14" s="289" t="s">
        <v>223</v>
      </c>
      <c r="B14" s="263" t="s">
        <v>532</v>
      </c>
      <c r="C14" s="19" t="s">
        <v>148</v>
      </c>
      <c r="D14" s="33">
        <v>42177</v>
      </c>
      <c r="E14" s="334"/>
      <c r="F14" s="115" t="s">
        <v>205</v>
      </c>
      <c r="G14" s="355"/>
      <c r="H14" s="128" t="s">
        <v>455</v>
      </c>
      <c r="I14" s="7" t="s">
        <v>533</v>
      </c>
      <c r="J14" s="19">
        <v>42178</v>
      </c>
      <c r="K14" s="134">
        <f>IF(J14*D14&gt;0,J14-D14, "")</f>
        <v>1</v>
      </c>
      <c r="L14" s="19"/>
      <c r="M14" s="45" t="str">
        <f>IF(L14*J14&gt;0,L14-J14, "")</f>
        <v/>
      </c>
      <c r="N14" s="134" t="str">
        <f>IF(L14*D14&gt;0,L14-D14,"" )</f>
        <v/>
      </c>
      <c r="O14" s="115"/>
      <c r="P14" s="134" t="str">
        <f>IF(O14*L14&gt;0,O14-L14,"" )</f>
        <v/>
      </c>
      <c r="Q14" s="369"/>
      <c r="R14" s="383"/>
      <c r="S14" s="335"/>
      <c r="T14" s="220"/>
      <c r="U14" s="45" t="str">
        <f>IF(Z14&lt;&gt;"X",IF(($T14*D14&gt;0),($T14-D14)/7,""),"x")</f>
        <v/>
      </c>
      <c r="V14" s="45" t="str">
        <f>IF($T14*L14&gt;0,($T14-L14)/7,"" )</f>
        <v/>
      </c>
      <c r="W14" s="45" t="str">
        <f>IF($T14*O14&gt;0,($T14-O14)/7,"" )</f>
        <v/>
      </c>
      <c r="X14" s="41" t="str">
        <f>IF($T14*S14&gt;0,($T14-S14)/7, "")</f>
        <v/>
      </c>
      <c r="Y14" s="161" t="s">
        <v>47</v>
      </c>
      <c r="Z14" s="28"/>
      <c r="AA14" s="248"/>
    </row>
    <row r="15" spans="1:27" s="8" customFormat="1">
      <c r="A15" s="289" t="s">
        <v>223</v>
      </c>
      <c r="B15" s="263" t="s">
        <v>534</v>
      </c>
      <c r="C15" s="258"/>
      <c r="D15" s="33">
        <v>42133</v>
      </c>
      <c r="E15" s="334"/>
      <c r="F15" s="115" t="s">
        <v>535</v>
      </c>
      <c r="G15" s="355"/>
      <c r="H15" s="128" t="s">
        <v>455</v>
      </c>
      <c r="I15" s="7" t="s">
        <v>536</v>
      </c>
      <c r="J15" s="19">
        <v>42163</v>
      </c>
      <c r="K15" s="134">
        <f>IF(J15*D15&gt;0,J15-D15, "")</f>
        <v>30</v>
      </c>
      <c r="L15" s="19"/>
      <c r="M15" s="45" t="str">
        <f>IF(L15*J15&gt;0,L15-J15, "")</f>
        <v/>
      </c>
      <c r="N15" s="134" t="str">
        <f>IF(L15*D15&gt;0,L15-D15,"" )</f>
        <v/>
      </c>
      <c r="O15" s="115"/>
      <c r="P15" s="134" t="str">
        <f>IF(O15*L15&gt;0,O15-L15,"" )</f>
        <v/>
      </c>
      <c r="Q15" s="369"/>
      <c r="R15" s="383"/>
      <c r="S15" s="335"/>
      <c r="T15" s="220"/>
      <c r="U15" s="45" t="str">
        <f>IF(Z15&lt;&gt;"X",IF(($T15*D15&gt;0),($T15-D15)/7,""),"x")</f>
        <v/>
      </c>
      <c r="V15" s="45" t="str">
        <f>IF($T15*L15&gt;0,($T15-L15)/7,"" )</f>
        <v/>
      </c>
      <c r="W15" s="45" t="str">
        <f>IF($T15*O15&gt;0,($T15-O15)/7,"" )</f>
        <v/>
      </c>
      <c r="X15" s="41" t="str">
        <f>IF($T15*S15&gt;0,($T15-S15)/7, "")</f>
        <v/>
      </c>
      <c r="Y15" s="161" t="s">
        <v>47</v>
      </c>
      <c r="Z15" s="28"/>
      <c r="AA15" s="248"/>
    </row>
    <row r="16" spans="1:27" s="92" customFormat="1">
      <c r="A16" s="278" t="s">
        <v>223</v>
      </c>
      <c r="B16" s="264" t="s">
        <v>272</v>
      </c>
      <c r="C16" s="67" t="s">
        <v>161</v>
      </c>
      <c r="D16" s="36">
        <v>42080</v>
      </c>
      <c r="E16" s="336"/>
      <c r="F16" s="21" t="s">
        <v>214</v>
      </c>
      <c r="G16" s="356"/>
      <c r="H16" s="130" t="s">
        <v>455</v>
      </c>
      <c r="I16" s="12" t="s">
        <v>499</v>
      </c>
      <c r="J16" s="21">
        <v>42158</v>
      </c>
      <c r="K16" s="133">
        <f>IF(J16*D16&gt;0,J16-D16, "")</f>
        <v>78</v>
      </c>
      <c r="L16" s="21"/>
      <c r="M16" s="91" t="str">
        <f t="shared" ref="M16" si="12">IF(L16*J16&gt;0,L16-J16, "")</f>
        <v/>
      </c>
      <c r="N16" s="133" t="str">
        <f>IF(L16*D16&gt;0,L16-D16,"" )</f>
        <v/>
      </c>
      <c r="O16" s="95"/>
      <c r="P16" s="133" t="str">
        <f t="shared" ref="P16" si="13">IF(O16*L16&gt;0,O16-L16,"" )</f>
        <v/>
      </c>
      <c r="Q16" s="367"/>
      <c r="R16" s="383"/>
      <c r="S16" s="336"/>
      <c r="T16" s="221"/>
      <c r="U16" s="91" t="str">
        <f>IF(Z16&lt;&gt;"X",IF(($T16*D16&gt;0),($T16-D16)/7,""),"x")</f>
        <v/>
      </c>
      <c r="V16" s="91" t="str">
        <f t="shared" ref="V16:V17" si="14">IF($T16*L16&gt;0,($T16-L16)/7,"" )</f>
        <v/>
      </c>
      <c r="W16" s="91" t="str">
        <f t="shared" ref="W16:W17" si="15">IF($T16*O16&gt;0,($T16-O16)/7,"" )</f>
        <v/>
      </c>
      <c r="X16" s="42" t="str">
        <f t="shared" ref="X16:X17" si="16">IF($T16*S16&gt;0,($T16-S16)/7, "")</f>
        <v/>
      </c>
      <c r="Y16" s="162" t="s">
        <v>50</v>
      </c>
      <c r="Z16" s="176"/>
      <c r="AA16" s="251"/>
    </row>
    <row r="17" spans="1:27" s="8" customFormat="1">
      <c r="A17" s="289" t="s">
        <v>223</v>
      </c>
      <c r="B17" s="263" t="s">
        <v>508</v>
      </c>
      <c r="C17" s="19" t="s">
        <v>160</v>
      </c>
      <c r="D17" s="33">
        <v>42139</v>
      </c>
      <c r="E17" s="28"/>
      <c r="F17" s="19" t="s">
        <v>205</v>
      </c>
      <c r="G17" s="19"/>
      <c r="H17" s="128" t="s">
        <v>205</v>
      </c>
      <c r="I17" s="7" t="s">
        <v>499</v>
      </c>
      <c r="J17" s="19">
        <v>42157</v>
      </c>
      <c r="K17" s="134">
        <f t="shared" ref="K17" si="17">IF(J17*D17&gt;0,J17-D17, "")</f>
        <v>18</v>
      </c>
      <c r="L17" s="19"/>
      <c r="M17" s="45" t="str">
        <f t="shared" ref="M17" si="18">IF(L17*J17&gt;0,L17-J17, "")</f>
        <v/>
      </c>
      <c r="N17" s="134" t="str">
        <f t="shared" ref="N17" si="19">IF(L17*D17&gt;0,L17-D17,"" )</f>
        <v/>
      </c>
      <c r="O17" s="115"/>
      <c r="P17" s="134" t="str">
        <f t="shared" ref="P17" si="20">IF(O17*L17&gt;0,O17-L17,"" )</f>
        <v/>
      </c>
      <c r="Q17" s="369"/>
      <c r="R17" s="383"/>
      <c r="S17" s="335"/>
      <c r="T17" s="220"/>
      <c r="U17" s="45" t="str">
        <f>IF(Z17&lt;&gt;"X",IF(($T17*D17&gt;0),($T17-D17)/7,""),"x")</f>
        <v/>
      </c>
      <c r="V17" s="45" t="str">
        <f t="shared" si="14"/>
        <v/>
      </c>
      <c r="W17" s="45" t="str">
        <f t="shared" si="15"/>
        <v/>
      </c>
      <c r="X17" s="41" t="str">
        <f t="shared" si="16"/>
        <v/>
      </c>
      <c r="Y17" s="161" t="s">
        <v>47</v>
      </c>
      <c r="Z17" s="28"/>
      <c r="AA17" s="248"/>
    </row>
    <row r="18" spans="1:27" s="58" customFormat="1">
      <c r="A18" s="288" t="s">
        <v>223</v>
      </c>
      <c r="B18" s="265" t="s">
        <v>274</v>
      </c>
      <c r="C18" s="59" t="s">
        <v>160</v>
      </c>
      <c r="D18" s="61">
        <v>42061</v>
      </c>
      <c r="E18" s="337"/>
      <c r="F18" s="116" t="s">
        <v>205</v>
      </c>
      <c r="G18" s="357"/>
      <c r="H18" s="127" t="s">
        <v>455</v>
      </c>
      <c r="I18" s="57" t="s">
        <v>471</v>
      </c>
      <c r="J18" s="59">
        <v>42136</v>
      </c>
      <c r="K18" s="135">
        <f t="shared" si="1"/>
        <v>75</v>
      </c>
      <c r="L18" s="59"/>
      <c r="M18" s="48" t="str">
        <f>IF(L18*J18&gt;0,L18-J18, "")</f>
        <v/>
      </c>
      <c r="N18" s="135" t="str">
        <f t="shared" si="3"/>
        <v/>
      </c>
      <c r="O18" s="116"/>
      <c r="P18" s="135" t="str">
        <f t="shared" ref="P18" si="21">IF(O18*L18&gt;0,O18-L18,"" )</f>
        <v/>
      </c>
      <c r="Q18" s="370"/>
      <c r="R18" s="383"/>
      <c r="S18" s="339"/>
      <c r="T18" s="219"/>
      <c r="U18" s="48" t="str">
        <f t="shared" si="4"/>
        <v/>
      </c>
      <c r="V18" s="48" t="str">
        <f t="shared" ref="V18" si="22">IF($T18*L18&gt;0,($T18-L18)/7,"" )</f>
        <v/>
      </c>
      <c r="W18" s="48" t="str">
        <f t="shared" ref="W18" si="23">IF($T18*O18&gt;0,($T18-O18)/7,"" )</f>
        <v/>
      </c>
      <c r="X18" s="41" t="str">
        <f t="shared" ref="X18" si="24">IF($T18*S18&gt;0,($T18-S18)/7, "")</f>
        <v/>
      </c>
      <c r="Y18" s="160" t="s">
        <v>31</v>
      </c>
      <c r="Z18" s="60"/>
      <c r="AA18" s="249"/>
    </row>
    <row r="19" spans="1:27" s="8" customFormat="1">
      <c r="A19" s="302" t="s">
        <v>240</v>
      </c>
      <c r="B19" s="325" t="s">
        <v>500</v>
      </c>
      <c r="C19" s="307" t="s">
        <v>151</v>
      </c>
      <c r="D19" s="304">
        <v>42122</v>
      </c>
      <c r="E19" s="338"/>
      <c r="F19" s="311" t="s">
        <v>207</v>
      </c>
      <c r="G19" s="351"/>
      <c r="H19" s="308" t="s">
        <v>501</v>
      </c>
      <c r="I19" s="306" t="s">
        <v>506</v>
      </c>
      <c r="J19" s="307">
        <v>42123</v>
      </c>
      <c r="K19" s="309">
        <f t="shared" ref="K19" si="25">IF(J19*D19&gt;0,J19-D19, "")</f>
        <v>1</v>
      </c>
      <c r="L19" s="404"/>
      <c r="M19" s="405" t="str">
        <f>IF(L19*J19&gt;0,L19-J19, "")</f>
        <v/>
      </c>
      <c r="N19" s="406" t="str">
        <f t="shared" ref="N19" si="26">IF(L19*D19&gt;0,L19-D19,"" )</f>
        <v/>
      </c>
      <c r="O19" s="407"/>
      <c r="P19" s="408" t="str">
        <f>IF(O19*L19&gt;0,O19-L19,"" )</f>
        <v/>
      </c>
      <c r="Q19" s="368"/>
      <c r="R19" s="384"/>
      <c r="S19" s="330"/>
      <c r="T19" s="326">
        <v>42205</v>
      </c>
      <c r="U19" s="315">
        <f>IF(Z19&lt;&gt;"X",IF(($T19*D19&gt;0),($T19-D19)/7,""),"x")</f>
        <v>11.857142857142858</v>
      </c>
      <c r="V19" s="315" t="str">
        <f>IF($T19*L19&gt;0,($T19-L19)/7,"" )</f>
        <v/>
      </c>
      <c r="W19" s="315" t="str">
        <f>IF($T19*O19&gt;0,($T19-O19)/7,"" )</f>
        <v/>
      </c>
      <c r="X19" s="312" t="str">
        <f>IF($T19*S19&gt;0,($T19-S19)/7, "")</f>
        <v/>
      </c>
      <c r="Y19" s="314" t="s">
        <v>403</v>
      </c>
      <c r="Z19" s="305"/>
      <c r="AA19" s="396"/>
    </row>
    <row r="20" spans="1:27" s="58" customFormat="1">
      <c r="A20" s="288" t="s">
        <v>223</v>
      </c>
      <c r="B20" s="265" t="s">
        <v>278</v>
      </c>
      <c r="C20" s="59" t="s">
        <v>148</v>
      </c>
      <c r="D20" s="61">
        <v>42039</v>
      </c>
      <c r="E20" s="337"/>
      <c r="F20" s="116" t="s">
        <v>32</v>
      </c>
      <c r="G20" s="357"/>
      <c r="H20" s="127" t="s">
        <v>51</v>
      </c>
      <c r="I20" s="57" t="s">
        <v>164</v>
      </c>
      <c r="J20" s="59">
        <v>42050</v>
      </c>
      <c r="K20" s="135">
        <f t="shared" si="1"/>
        <v>11</v>
      </c>
      <c r="L20" s="59"/>
      <c r="M20" s="48" t="str">
        <f t="shared" ref="M20" si="27">IF(L20*J20&gt;0,L20-J20, "")</f>
        <v/>
      </c>
      <c r="N20" s="135" t="str">
        <f t="shared" si="3"/>
        <v/>
      </c>
      <c r="O20" s="116"/>
      <c r="P20" s="135" t="str">
        <f t="shared" ref="P20" si="28">IF(O20*L20&gt;0,O20-L20,"" )</f>
        <v/>
      </c>
      <c r="Q20" s="370"/>
      <c r="R20" s="383"/>
      <c r="S20" s="339"/>
      <c r="T20" s="219"/>
      <c r="U20" s="48" t="str">
        <f t="shared" si="4"/>
        <v/>
      </c>
      <c r="V20" s="48" t="str">
        <f t="shared" si="9"/>
        <v/>
      </c>
      <c r="W20" s="48" t="str">
        <f t="shared" si="10"/>
        <v/>
      </c>
      <c r="X20" s="41" t="str">
        <f t="shared" ref="X20" si="29">IF($T20*S20&gt;0,($T20-S20)/7, "")</f>
        <v/>
      </c>
      <c r="Y20" s="160" t="s">
        <v>31</v>
      </c>
      <c r="Z20" s="60"/>
      <c r="AA20" s="249"/>
    </row>
    <row r="21" spans="1:27" s="8" customFormat="1">
      <c r="A21" s="289" t="s">
        <v>239</v>
      </c>
      <c r="B21" s="263" t="s">
        <v>519</v>
      </c>
      <c r="C21" s="258"/>
      <c r="D21" s="33">
        <v>42158</v>
      </c>
      <c r="E21" s="335"/>
      <c r="F21" s="19" t="s">
        <v>205</v>
      </c>
      <c r="G21" s="19"/>
      <c r="H21" s="128" t="s">
        <v>205</v>
      </c>
      <c r="I21" s="7" t="s">
        <v>525</v>
      </c>
      <c r="J21" s="19">
        <v>42159</v>
      </c>
      <c r="K21" s="134">
        <f t="shared" ref="K21" si="30">IF(J21*D21&gt;0,J21-D21, "")</f>
        <v>1</v>
      </c>
      <c r="L21" s="19">
        <v>42178</v>
      </c>
      <c r="M21" s="45">
        <f>IF(L21*J21&gt;0,L21-J21, "")</f>
        <v>19</v>
      </c>
      <c r="N21" s="134">
        <f t="shared" ref="N21" si="31">IF(L21*D21&gt;0,L21-D21,"" )</f>
        <v>20</v>
      </c>
      <c r="O21" s="115"/>
      <c r="P21" s="134" t="str">
        <f>IF(O21*L21&gt;0,O21-L21,"" )</f>
        <v/>
      </c>
      <c r="Q21" s="369"/>
      <c r="R21" s="383"/>
      <c r="S21" s="335"/>
      <c r="T21" s="220"/>
      <c r="U21" s="45" t="str">
        <f>IF(Z21&lt;&gt;"X",IF(($T21*D21&gt;0),($T21-D21)/7,""),"x")</f>
        <v/>
      </c>
      <c r="V21" s="45" t="str">
        <f>IF($T21*L21&gt;0,($T21-L21)/7,"" )</f>
        <v/>
      </c>
      <c r="W21" s="45" t="str">
        <f>IF($T21*O21&gt;0,($T21-O21)/7,"" )</f>
        <v/>
      </c>
      <c r="X21" s="41" t="str">
        <f>IF($T21*S21&gt;0,($T21-S21)/7, "")</f>
        <v/>
      </c>
      <c r="Y21" s="161" t="s">
        <v>47</v>
      </c>
      <c r="Z21" s="28"/>
      <c r="AA21" s="248"/>
    </row>
    <row r="22" spans="1:27" s="8" customFormat="1">
      <c r="A22" s="289" t="s">
        <v>223</v>
      </c>
      <c r="B22" s="263" t="s">
        <v>488</v>
      </c>
      <c r="C22" s="19" t="s">
        <v>493</v>
      </c>
      <c r="D22" s="33">
        <v>42150</v>
      </c>
      <c r="E22" s="335"/>
      <c r="F22" s="19" t="s">
        <v>205</v>
      </c>
      <c r="G22" s="355"/>
      <c r="H22" s="128" t="s">
        <v>205</v>
      </c>
      <c r="I22" s="7" t="s">
        <v>494</v>
      </c>
      <c r="J22" s="19">
        <v>42156</v>
      </c>
      <c r="K22" s="134">
        <f>IF(J22*D22&gt;0,J22-D22, "")</f>
        <v>6</v>
      </c>
      <c r="L22" s="19">
        <v>42178</v>
      </c>
      <c r="M22" s="45">
        <f t="shared" ref="M22" si="32">IF(L22*J22&gt;0,L22-J22, "")</f>
        <v>22</v>
      </c>
      <c r="N22" s="134">
        <f>IF(L22*D22&gt;0,L22-D22,"" )</f>
        <v>28</v>
      </c>
      <c r="O22" s="115"/>
      <c r="P22" s="134" t="str">
        <f t="shared" ref="P22" si="33">IF(O22*L22&gt;0,O22-L22,"" )</f>
        <v/>
      </c>
      <c r="Q22" s="369"/>
      <c r="R22" s="383"/>
      <c r="S22" s="335"/>
      <c r="T22" s="220"/>
      <c r="U22" s="45" t="str">
        <f>IF(Z22&lt;&gt;"X",IF(($T22*D22&gt;0),($T22-D22)/7,""),"x")</f>
        <v/>
      </c>
      <c r="V22" s="45" t="str">
        <f>IF($T22*L22&gt;0,($T22-L22)/7,"" )</f>
        <v/>
      </c>
      <c r="W22" s="45" t="str">
        <f>IF($T22*O22&gt;0,($T22-O22)/7,"" )</f>
        <v/>
      </c>
      <c r="X22" s="41" t="str">
        <f>IF($T22*S22&gt;0,($T22-S22)/7, "")</f>
        <v/>
      </c>
      <c r="Y22" s="161" t="s">
        <v>47</v>
      </c>
      <c r="Z22" s="28"/>
      <c r="AA22" s="248"/>
    </row>
    <row r="23" spans="1:27" s="58" customFormat="1">
      <c r="A23" s="288" t="s">
        <v>223</v>
      </c>
      <c r="B23" s="265" t="s">
        <v>529</v>
      </c>
      <c r="C23" s="59" t="s">
        <v>493</v>
      </c>
      <c r="D23" s="61">
        <v>42129</v>
      </c>
      <c r="E23" s="337"/>
      <c r="F23" s="116" t="s">
        <v>75</v>
      </c>
      <c r="G23" s="357"/>
      <c r="H23" s="127" t="s">
        <v>429</v>
      </c>
      <c r="I23" s="57" t="s">
        <v>530</v>
      </c>
      <c r="J23" s="59">
        <v>42131</v>
      </c>
      <c r="K23" s="135">
        <f>IF(J23*D23&gt;0,J23-D23, "")</f>
        <v>2</v>
      </c>
      <c r="L23" s="59">
        <v>42152</v>
      </c>
      <c r="M23" s="48">
        <f t="shared" ref="M23" si="34">IF(L23*J23&gt;0,L23-J23, "")</f>
        <v>21</v>
      </c>
      <c r="N23" s="135">
        <f>IF(L23*D23&gt;0,L23-D23,"" )</f>
        <v>23</v>
      </c>
      <c r="O23" s="402"/>
      <c r="P23" s="403" t="str">
        <f t="shared" ref="P23" si="35">IF(O23*L23&gt;0,O23-L23,"" )</f>
        <v/>
      </c>
      <c r="Q23" s="370"/>
      <c r="R23" s="383"/>
      <c r="S23" s="339"/>
      <c r="T23" s="219"/>
      <c r="U23" s="48" t="str">
        <f>IF(Z23&lt;&gt;"X",IF(($T23*D23&gt;0),($T23-D23)/7,""),"x")</f>
        <v/>
      </c>
      <c r="V23" s="48" t="str">
        <f>IF($T23*L23&gt;0,($T23-L23)/7,"" )</f>
        <v/>
      </c>
      <c r="W23" s="48" t="str">
        <f>IF($T23*O23&gt;0,($T23-O23)/7,"" )</f>
        <v/>
      </c>
      <c r="X23" s="41" t="str">
        <f>IF($T23*S23&gt;0,($T23-S23)/7, "")</f>
        <v/>
      </c>
      <c r="Y23" s="160" t="s">
        <v>31</v>
      </c>
      <c r="Z23" s="60"/>
      <c r="AA23" s="249"/>
    </row>
    <row r="24" spans="1:27" s="58" customFormat="1">
      <c r="A24" s="288" t="s">
        <v>223</v>
      </c>
      <c r="B24" s="265" t="s">
        <v>497</v>
      </c>
      <c r="C24" s="59" t="s">
        <v>153</v>
      </c>
      <c r="D24" s="324"/>
      <c r="E24" s="337"/>
      <c r="F24" s="116" t="s">
        <v>429</v>
      </c>
      <c r="G24" s="357"/>
      <c r="H24" s="127" t="s">
        <v>429</v>
      </c>
      <c r="I24" s="57" t="s">
        <v>469</v>
      </c>
      <c r="J24" s="59">
        <v>42130</v>
      </c>
      <c r="K24" s="425" t="str">
        <f t="shared" ref="K24:K34" si="36">IF(J24*D24&gt;0,J24-D24, "")</f>
        <v/>
      </c>
      <c r="L24" s="59">
        <v>42149</v>
      </c>
      <c r="M24" s="48">
        <f>IF(L24*J24&gt;0,L24-J24, "")</f>
        <v>19</v>
      </c>
      <c r="N24" s="426" t="str">
        <f t="shared" ref="N24:N34" si="37">IF(L24*D24&gt;0,L24-D24,"" )</f>
        <v/>
      </c>
      <c r="O24" s="116"/>
      <c r="P24" s="135" t="str">
        <f>IF(O24*L24&gt;0,O24-L24,"" )</f>
        <v/>
      </c>
      <c r="Q24" s="370"/>
      <c r="R24" s="383"/>
      <c r="S24" s="339"/>
      <c r="T24" s="219"/>
      <c r="U24" s="48" t="str">
        <f t="shared" ref="U24:U34" si="38">IF(Z24&lt;&gt;"X",IF(($T24*D24&gt;0),($T24-D24)/7,""),"x")</f>
        <v/>
      </c>
      <c r="V24" s="48" t="str">
        <f t="shared" ref="V24:V31" si="39">IF($T24*L24&gt;0,($T24-L24)/7,"" )</f>
        <v/>
      </c>
      <c r="W24" s="48" t="str">
        <f t="shared" ref="W24:W31" si="40">IF($T24*O24&gt;0,($T24-O24)/7,"" )</f>
        <v/>
      </c>
      <c r="X24" s="41" t="str">
        <f t="shared" ref="X24:X31" si="41">IF($T24*S24&gt;0,($T24-S24)/7, "")</f>
        <v/>
      </c>
      <c r="Y24" s="160" t="s">
        <v>31</v>
      </c>
      <c r="Z24" s="60"/>
      <c r="AA24" s="249"/>
    </row>
    <row r="25" spans="1:27" s="8" customFormat="1">
      <c r="A25" s="289" t="s">
        <v>239</v>
      </c>
      <c r="B25" s="263" t="s">
        <v>527</v>
      </c>
      <c r="C25" s="258"/>
      <c r="D25" s="33">
        <v>42164</v>
      </c>
      <c r="E25" s="335"/>
      <c r="F25" s="19" t="s">
        <v>455</v>
      </c>
      <c r="G25" s="19"/>
      <c r="H25" s="128" t="s">
        <v>455</v>
      </c>
      <c r="I25" s="7" t="s">
        <v>528</v>
      </c>
      <c r="J25" s="19">
        <v>42166</v>
      </c>
      <c r="K25" s="134">
        <f t="shared" ref="K25" si="42">IF(J25*D25&gt;0,J25-D25, "")</f>
        <v>2</v>
      </c>
      <c r="L25" s="19">
        <v>42179</v>
      </c>
      <c r="M25" s="45">
        <f>IF(L25*J25&gt;0,L25-J25, "")</f>
        <v>13</v>
      </c>
      <c r="N25" s="134">
        <f t="shared" ref="N25" si="43">IF(L25*D25&gt;0,L25-D25,"" )</f>
        <v>15</v>
      </c>
      <c r="O25" s="115">
        <v>42182</v>
      </c>
      <c r="P25" s="134">
        <f>IF(O25*L25&gt;0,O25-L25,"" )</f>
        <v>3</v>
      </c>
      <c r="Q25" s="369"/>
      <c r="R25" s="383"/>
      <c r="S25" s="335"/>
      <c r="T25" s="220"/>
      <c r="U25" s="45" t="str">
        <f>IF(Z25&lt;&gt;"X",IF(($T25*D25&gt;0),($T25-D25)/7,""),"x")</f>
        <v/>
      </c>
      <c r="V25" s="45" t="str">
        <f>IF($T25*L25&gt;0,($T25-L25)/7,"" )</f>
        <v/>
      </c>
      <c r="W25" s="45" t="str">
        <f>IF($T25*O25&gt;0,($T25-O25)/7,"" )</f>
        <v/>
      </c>
      <c r="X25" s="41" t="str">
        <f>IF($T25*S25&gt;0,($T25-S25)/7, "")</f>
        <v/>
      </c>
      <c r="Y25" s="161" t="s">
        <v>47</v>
      </c>
      <c r="Z25" s="28"/>
      <c r="AA25" s="248"/>
    </row>
    <row r="26" spans="1:27" s="8" customFormat="1">
      <c r="A26" s="289" t="s">
        <v>239</v>
      </c>
      <c r="B26" s="263" t="s">
        <v>436</v>
      </c>
      <c r="C26" s="19" t="s">
        <v>155</v>
      </c>
      <c r="D26" s="33">
        <v>42130</v>
      </c>
      <c r="E26" s="334"/>
      <c r="F26" s="115" t="s">
        <v>75</v>
      </c>
      <c r="G26" s="355"/>
      <c r="H26" s="128" t="s">
        <v>205</v>
      </c>
      <c r="I26" s="7" t="s">
        <v>470</v>
      </c>
      <c r="J26" s="19">
        <v>42136</v>
      </c>
      <c r="K26" s="134">
        <f>IF(J26*D26&gt;0,J26-D26, "")</f>
        <v>6</v>
      </c>
      <c r="L26" s="19">
        <v>42172</v>
      </c>
      <c r="M26" s="45">
        <f>IF(L26*J26&gt;0,L26-J26, "")</f>
        <v>36</v>
      </c>
      <c r="N26" s="134">
        <f>IF(L26*D26&gt;0,L26-D26,"" )</f>
        <v>42</v>
      </c>
      <c r="O26" s="115">
        <v>42182</v>
      </c>
      <c r="P26" s="134">
        <f>IF(O26*L26&gt;0,O26-L26,"" )</f>
        <v>10</v>
      </c>
      <c r="Q26" s="369"/>
      <c r="R26" s="383"/>
      <c r="S26" s="335"/>
      <c r="T26" s="220"/>
      <c r="U26" s="45" t="str">
        <f>IF(Z26&lt;&gt;"X",IF(($T26*D26&gt;0),($T26-D26)/7,""),"x")</f>
        <v>x</v>
      </c>
      <c r="V26" s="45" t="str">
        <f>IF($T26*L26&gt;0,($T26-L26)/7,"" )</f>
        <v/>
      </c>
      <c r="W26" s="45" t="str">
        <f>IF($T26*O26&gt;0,($T26-O26)/7,"" )</f>
        <v/>
      </c>
      <c r="X26" s="41" t="str">
        <f>IF($T26*S26&gt;0,($T26-S26)/7, "")</f>
        <v/>
      </c>
      <c r="Y26" s="161" t="s">
        <v>47</v>
      </c>
      <c r="Z26" s="28" t="s">
        <v>113</v>
      </c>
      <c r="AA26" s="248" t="s">
        <v>437</v>
      </c>
    </row>
    <row r="27" spans="1:27" s="8" customFormat="1">
      <c r="A27" s="289" t="s">
        <v>223</v>
      </c>
      <c r="B27" s="263" t="s">
        <v>472</v>
      </c>
      <c r="C27" s="19" t="s">
        <v>160</v>
      </c>
      <c r="D27" s="33">
        <v>42073</v>
      </c>
      <c r="E27" s="334"/>
      <c r="F27" s="115" t="s">
        <v>205</v>
      </c>
      <c r="G27" s="355"/>
      <c r="H27" s="128" t="s">
        <v>205</v>
      </c>
      <c r="I27" s="7" t="s">
        <v>473</v>
      </c>
      <c r="J27" s="19">
        <v>42136</v>
      </c>
      <c r="K27" s="134">
        <f>IF(J27*D27&gt;0,J27-D27, "")</f>
        <v>63</v>
      </c>
      <c r="L27" s="399"/>
      <c r="M27" s="400" t="str">
        <f t="shared" ref="M27" si="44">IF(L27*J27&gt;0,L27-J27, "")</f>
        <v/>
      </c>
      <c r="N27" s="401" t="str">
        <f>IF(L27*D27&gt;0,L27-D27,"" )</f>
        <v/>
      </c>
      <c r="O27" s="115">
        <v>42180</v>
      </c>
      <c r="P27" s="422" t="str">
        <f>IF(O27*L27&gt;0,O27-L27,"" )</f>
        <v/>
      </c>
      <c r="Q27" s="369"/>
      <c r="R27" s="383"/>
      <c r="S27" s="335"/>
      <c r="T27" s="220"/>
      <c r="U27" s="45" t="str">
        <f>IF(Z27&lt;&gt;"X",IF(($T27*D27&gt;0),($T27-D27)/7,""),"x")</f>
        <v/>
      </c>
      <c r="V27" s="45" t="str">
        <f>IF($T27*L27&gt;0,($T27-L27)/7,"" )</f>
        <v/>
      </c>
      <c r="W27" s="45" t="str">
        <f>IF($T27*O27&gt;0,($T27-O27)/7,"" )</f>
        <v/>
      </c>
      <c r="X27" s="41" t="str">
        <f>IF($T27*S27&gt;0,($T27-S27)/7, "")</f>
        <v/>
      </c>
      <c r="Y27" s="161" t="s">
        <v>47</v>
      </c>
      <c r="Z27" s="28"/>
      <c r="AA27" s="248"/>
    </row>
    <row r="28" spans="1:27" s="8" customFormat="1">
      <c r="A28" s="302" t="s">
        <v>239</v>
      </c>
      <c r="B28" s="325" t="s">
        <v>503</v>
      </c>
      <c r="C28" s="307" t="s">
        <v>155</v>
      </c>
      <c r="D28" s="304">
        <v>42155</v>
      </c>
      <c r="E28" s="338"/>
      <c r="F28" s="311" t="s">
        <v>205</v>
      </c>
      <c r="G28" s="351"/>
      <c r="H28" s="308" t="s">
        <v>205</v>
      </c>
      <c r="I28" s="306" t="s">
        <v>504</v>
      </c>
      <c r="J28" s="307">
        <v>42156</v>
      </c>
      <c r="K28" s="309">
        <f>IF(J28*D28&gt;0,J28-D28, "")</f>
        <v>1</v>
      </c>
      <c r="L28" s="404"/>
      <c r="M28" s="405" t="str">
        <f>IF(L28*J28&gt;0,L28-J28, "")</f>
        <v/>
      </c>
      <c r="N28" s="406" t="str">
        <f>IF(L28*D28&gt;0,L28-D28,"" )</f>
        <v/>
      </c>
      <c r="O28" s="311">
        <v>42178</v>
      </c>
      <c r="P28" s="408" t="str">
        <f>IF(O28*L28&gt;0,O28-L28,"" )</f>
        <v/>
      </c>
      <c r="Q28" s="368"/>
      <c r="R28" s="384"/>
      <c r="S28" s="330"/>
      <c r="T28" s="316"/>
      <c r="U28" s="315" t="str">
        <f>IF(Z28&lt;&gt;"X",IF(($T28*D28&gt;0),($T28-D28)/7,""),"x")</f>
        <v/>
      </c>
      <c r="V28" s="315" t="str">
        <f>IF($T28*L28&gt;0,($T28-L28)/7,"" )</f>
        <v/>
      </c>
      <c r="W28" s="315" t="str">
        <f>IF($T28*O28&gt;0,($T28-O28)/7,"" )</f>
        <v/>
      </c>
      <c r="X28" s="312" t="str">
        <f>IF($T28*S28&gt;0,($T28-S28)/7, "")</f>
        <v/>
      </c>
      <c r="Y28" s="314" t="s">
        <v>403</v>
      </c>
      <c r="Z28" s="305"/>
      <c r="AA28" s="396"/>
    </row>
    <row r="29" spans="1:27" s="8" customFormat="1">
      <c r="A29" s="289" t="s">
        <v>239</v>
      </c>
      <c r="B29" s="263" t="s">
        <v>489</v>
      </c>
      <c r="C29" s="19" t="s">
        <v>155</v>
      </c>
      <c r="D29" s="33">
        <v>42145</v>
      </c>
      <c r="E29" s="335"/>
      <c r="F29" s="19" t="s">
        <v>205</v>
      </c>
      <c r="G29" s="355"/>
      <c r="H29" s="128" t="s">
        <v>205</v>
      </c>
      <c r="I29" s="7" t="s">
        <v>490</v>
      </c>
      <c r="J29" s="19">
        <v>42148</v>
      </c>
      <c r="K29" s="134">
        <f>IF(J29*D29&gt;0,J29-D29, "")</f>
        <v>3</v>
      </c>
      <c r="L29" s="19">
        <v>42166</v>
      </c>
      <c r="M29" s="45">
        <f t="shared" ref="M29" si="45">IF(L29*J29&gt;0,L29-J29, "")</f>
        <v>18</v>
      </c>
      <c r="N29" s="134">
        <f>IF(L29*D29&gt;0,L29-D29,"" )</f>
        <v>21</v>
      </c>
      <c r="O29" s="115">
        <v>42171</v>
      </c>
      <c r="P29" s="134">
        <f t="shared" ref="P29" si="46">IF(O29*L29&gt;0,O29-L29,"" )</f>
        <v>5</v>
      </c>
      <c r="Q29" s="369"/>
      <c r="R29" s="383"/>
      <c r="S29" s="335"/>
      <c r="T29" s="220"/>
      <c r="U29" s="45" t="str">
        <f>IF(Z29&lt;&gt;"X",IF(($T29*D29&gt;0),($T29-D29)/7,""),"x")</f>
        <v/>
      </c>
      <c r="V29" s="45" t="str">
        <f t="shared" si="39"/>
        <v/>
      </c>
      <c r="W29" s="45" t="str">
        <f t="shared" si="40"/>
        <v/>
      </c>
      <c r="X29" s="41" t="str">
        <f t="shared" si="41"/>
        <v/>
      </c>
      <c r="Y29" s="161" t="s">
        <v>47</v>
      </c>
      <c r="Z29" s="28"/>
      <c r="AA29" s="248"/>
    </row>
    <row r="30" spans="1:27" s="8" customFormat="1">
      <c r="A30" s="289" t="s">
        <v>223</v>
      </c>
      <c r="B30" s="263" t="s">
        <v>476</v>
      </c>
      <c r="C30" s="19" t="s">
        <v>156</v>
      </c>
      <c r="D30" s="33">
        <v>42135</v>
      </c>
      <c r="E30" s="335"/>
      <c r="F30" s="19" t="s">
        <v>429</v>
      </c>
      <c r="G30" s="355"/>
      <c r="H30" s="128" t="s">
        <v>429</v>
      </c>
      <c r="I30" s="7" t="s">
        <v>477</v>
      </c>
      <c r="J30" s="19">
        <v>42139</v>
      </c>
      <c r="K30" s="134">
        <f t="shared" si="36"/>
        <v>4</v>
      </c>
      <c r="L30" s="19">
        <v>42159</v>
      </c>
      <c r="M30" s="45">
        <f t="shared" ref="M30" si="47">IF(L30*J30&gt;0,L30-J30, "")</f>
        <v>20</v>
      </c>
      <c r="N30" s="134">
        <f t="shared" si="37"/>
        <v>24</v>
      </c>
      <c r="O30" s="115">
        <v>42164</v>
      </c>
      <c r="P30" s="134">
        <f t="shared" ref="P30" si="48">IF(O30*L30&gt;0,O30-L30,"" )</f>
        <v>5</v>
      </c>
      <c r="Q30" s="369"/>
      <c r="R30" s="383"/>
      <c r="S30" s="335"/>
      <c r="T30" s="220"/>
      <c r="U30" s="45" t="str">
        <f t="shared" si="38"/>
        <v/>
      </c>
      <c r="V30" s="45" t="str">
        <f t="shared" si="39"/>
        <v/>
      </c>
      <c r="W30" s="45" t="str">
        <f t="shared" si="40"/>
        <v/>
      </c>
      <c r="X30" s="41" t="str">
        <f t="shared" si="41"/>
        <v/>
      </c>
      <c r="Y30" s="161" t="s">
        <v>47</v>
      </c>
      <c r="Z30" s="28"/>
      <c r="AA30" s="248"/>
    </row>
    <row r="31" spans="1:27" s="8" customFormat="1">
      <c r="A31" s="289" t="s">
        <v>223</v>
      </c>
      <c r="B31" s="263" t="s">
        <v>464</v>
      </c>
      <c r="C31" s="19" t="s">
        <v>153</v>
      </c>
      <c r="D31" s="33">
        <v>42128</v>
      </c>
      <c r="E31" s="335"/>
      <c r="F31" s="19" t="s">
        <v>455</v>
      </c>
      <c r="G31" s="355"/>
      <c r="H31" s="128" t="s">
        <v>429</v>
      </c>
      <c r="I31" s="7" t="s">
        <v>465</v>
      </c>
      <c r="J31" s="19">
        <v>42132</v>
      </c>
      <c r="K31" s="134">
        <f t="shared" si="36"/>
        <v>4</v>
      </c>
      <c r="L31" s="19">
        <v>42158</v>
      </c>
      <c r="M31" s="45">
        <f t="shared" ref="M31" si="49">IF(L31*J31&gt;0,L31-J31, "")</f>
        <v>26</v>
      </c>
      <c r="N31" s="134">
        <f t="shared" si="37"/>
        <v>30</v>
      </c>
      <c r="O31" s="115">
        <v>42164</v>
      </c>
      <c r="P31" s="134">
        <f t="shared" ref="P31" si="50">IF(O31*L31&gt;0,O31-L31,"" )</f>
        <v>6</v>
      </c>
      <c r="Q31" s="369"/>
      <c r="R31" s="383"/>
      <c r="S31" s="335"/>
      <c r="T31" s="220"/>
      <c r="U31" s="45" t="str">
        <f t="shared" si="38"/>
        <v/>
      </c>
      <c r="V31" s="45" t="str">
        <f t="shared" si="39"/>
        <v/>
      </c>
      <c r="W31" s="45" t="str">
        <f t="shared" si="40"/>
        <v/>
      </c>
      <c r="X31" s="41" t="str">
        <f t="shared" si="41"/>
        <v/>
      </c>
      <c r="Y31" s="161" t="s">
        <v>47</v>
      </c>
      <c r="Z31" s="28"/>
      <c r="AA31" s="248"/>
    </row>
    <row r="32" spans="1:27" s="58" customFormat="1">
      <c r="A32" s="288" t="s">
        <v>239</v>
      </c>
      <c r="B32" s="265" t="s">
        <v>517</v>
      </c>
      <c r="C32" s="59" t="s">
        <v>155</v>
      </c>
      <c r="D32" s="61">
        <v>42136</v>
      </c>
      <c r="E32" s="337"/>
      <c r="F32" s="116" t="s">
        <v>429</v>
      </c>
      <c r="G32" s="357"/>
      <c r="H32" s="127" t="s">
        <v>429</v>
      </c>
      <c r="I32" s="57" t="s">
        <v>518</v>
      </c>
      <c r="J32" s="59">
        <v>42138</v>
      </c>
      <c r="K32" s="135">
        <f>IF(J32*D32&gt;0,J32-D32, "")</f>
        <v>2</v>
      </c>
      <c r="L32" s="59">
        <v>42149</v>
      </c>
      <c r="M32" s="48">
        <f>IF(L32*J32&gt;0,L32-J32, "")</f>
        <v>11</v>
      </c>
      <c r="N32" s="135">
        <f>IF(L32*D32&gt;0,L32-D32,"" )</f>
        <v>13</v>
      </c>
      <c r="O32" s="116">
        <v>42163</v>
      </c>
      <c r="P32" s="135">
        <f>IF(O32*L32&gt;0,O32-L32,"" )</f>
        <v>14</v>
      </c>
      <c r="Q32" s="370"/>
      <c r="R32" s="383"/>
      <c r="S32" s="339"/>
      <c r="T32" s="219"/>
      <c r="U32" s="48" t="str">
        <f>IF(Z32&lt;&gt;"X",IF(($T32*D32&gt;0),($T32-D32)/7,""),"x")</f>
        <v/>
      </c>
      <c r="V32" s="48" t="str">
        <f>IF($T32*L32&gt;0,($T32-L32)/7,"" )</f>
        <v/>
      </c>
      <c r="W32" s="48" t="str">
        <f>IF($T32*O32&gt;0,($T32-O32)/7,"" )</f>
        <v/>
      </c>
      <c r="X32" s="41" t="str">
        <f>IF($T32*S32&gt;0,($T32-S32)/7, "")</f>
        <v/>
      </c>
      <c r="Y32" s="160" t="s">
        <v>31</v>
      </c>
      <c r="Z32" s="60"/>
      <c r="AA32" s="249"/>
    </row>
    <row r="33" spans="1:27" s="8" customFormat="1">
      <c r="A33" s="289" t="s">
        <v>240</v>
      </c>
      <c r="B33" s="263" t="s">
        <v>453</v>
      </c>
      <c r="C33" s="19" t="s">
        <v>149</v>
      </c>
      <c r="D33" s="33">
        <v>42123</v>
      </c>
      <c r="E33" s="335"/>
      <c r="F33" s="19" t="s">
        <v>205</v>
      </c>
      <c r="G33" s="355"/>
      <c r="H33" s="128" t="s">
        <v>429</v>
      </c>
      <c r="I33" s="7" t="s">
        <v>454</v>
      </c>
      <c r="J33" s="19">
        <v>42128</v>
      </c>
      <c r="K33" s="134">
        <f t="shared" si="36"/>
        <v>5</v>
      </c>
      <c r="L33" s="19">
        <v>42154</v>
      </c>
      <c r="M33" s="45">
        <f t="shared" ref="M33:M39" si="51">IF(L33*J33&gt;0,L33-J33, "")</f>
        <v>26</v>
      </c>
      <c r="N33" s="134">
        <f t="shared" si="37"/>
        <v>31</v>
      </c>
      <c r="O33" s="115">
        <v>42162</v>
      </c>
      <c r="P33" s="134">
        <f t="shared" ref="P33" si="52">IF(O33*L33&gt;0,O33-L33,"" )</f>
        <v>8</v>
      </c>
      <c r="Q33" s="369"/>
      <c r="R33" s="383"/>
      <c r="S33" s="335"/>
      <c r="T33" s="220"/>
      <c r="U33" s="45" t="str">
        <f t="shared" si="38"/>
        <v/>
      </c>
      <c r="V33" s="45" t="str">
        <f t="shared" ref="V33:V39" si="53">IF($T33*L33&gt;0,($T33-L33)/7,"" )</f>
        <v/>
      </c>
      <c r="W33" s="45" t="str">
        <f t="shared" ref="W33:W39" si="54">IF($T33*O33&gt;0,($T33-O33)/7,"" )</f>
        <v/>
      </c>
      <c r="X33" s="41" t="str">
        <f t="shared" ref="X33:X39" si="55">IF($T33*S33&gt;0,($T33-S33)/7, "")</f>
        <v/>
      </c>
      <c r="Y33" s="161" t="s">
        <v>47</v>
      </c>
      <c r="Z33" s="28"/>
      <c r="AA33" s="248"/>
    </row>
    <row r="34" spans="1:27" s="8" customFormat="1">
      <c r="A34" s="289" t="s">
        <v>223</v>
      </c>
      <c r="B34" s="263" t="s">
        <v>496</v>
      </c>
      <c r="C34" s="19" t="s">
        <v>153</v>
      </c>
      <c r="D34" s="33">
        <v>42131</v>
      </c>
      <c r="E34" s="334"/>
      <c r="F34" s="115" t="s">
        <v>429</v>
      </c>
      <c r="G34" s="355"/>
      <c r="H34" s="128" t="s">
        <v>429</v>
      </c>
      <c r="I34" s="7" t="s">
        <v>498</v>
      </c>
      <c r="J34" s="19">
        <v>42133</v>
      </c>
      <c r="K34" s="134">
        <f t="shared" si="36"/>
        <v>2</v>
      </c>
      <c r="L34" s="19">
        <v>42156</v>
      </c>
      <c r="M34" s="45">
        <f t="shared" si="51"/>
        <v>23</v>
      </c>
      <c r="N34" s="134">
        <f t="shared" si="37"/>
        <v>25</v>
      </c>
      <c r="O34" s="115">
        <v>42160</v>
      </c>
      <c r="P34" s="134">
        <f>IF(O34*L34&gt;0,O34-L34,"" )</f>
        <v>4</v>
      </c>
      <c r="Q34" s="369"/>
      <c r="R34" s="383"/>
      <c r="S34" s="335"/>
      <c r="T34" s="224">
        <v>42206</v>
      </c>
      <c r="U34" s="45">
        <f t="shared" si="38"/>
        <v>10.714285714285714</v>
      </c>
      <c r="V34" s="45">
        <f t="shared" si="53"/>
        <v>7.1428571428571432</v>
      </c>
      <c r="W34" s="45">
        <f t="shared" si="54"/>
        <v>6.5714285714285712</v>
      </c>
      <c r="X34" s="41" t="str">
        <f t="shared" si="55"/>
        <v/>
      </c>
      <c r="Y34" s="161" t="s">
        <v>47</v>
      </c>
      <c r="Z34" s="28"/>
      <c r="AA34" s="248"/>
    </row>
    <row r="35" spans="1:27" s="8" customFormat="1">
      <c r="A35" s="289" t="s">
        <v>223</v>
      </c>
      <c r="B35" s="263" t="s">
        <v>468</v>
      </c>
      <c r="C35" s="19" t="s">
        <v>156</v>
      </c>
      <c r="D35" s="33">
        <v>42124</v>
      </c>
      <c r="E35" s="334"/>
      <c r="F35" s="115" t="s">
        <v>429</v>
      </c>
      <c r="G35" s="355"/>
      <c r="H35" s="128" t="s">
        <v>429</v>
      </c>
      <c r="I35" s="7" t="s">
        <v>469</v>
      </c>
      <c r="J35" s="19">
        <v>42133</v>
      </c>
      <c r="K35" s="134">
        <f t="shared" si="1"/>
        <v>9</v>
      </c>
      <c r="L35" s="19">
        <v>42147</v>
      </c>
      <c r="M35" s="45">
        <f t="shared" si="51"/>
        <v>14</v>
      </c>
      <c r="N35" s="134">
        <f t="shared" si="3"/>
        <v>23</v>
      </c>
      <c r="O35" s="115">
        <v>42157</v>
      </c>
      <c r="P35" s="134">
        <f>IF(O35*L35&gt;0,O35-L35,"" )</f>
        <v>10</v>
      </c>
      <c r="Q35" s="369"/>
      <c r="R35" s="383"/>
      <c r="S35" s="335"/>
      <c r="T35" s="220"/>
      <c r="U35" s="45" t="str">
        <f t="shared" si="4"/>
        <v/>
      </c>
      <c r="V35" s="45" t="str">
        <f t="shared" si="53"/>
        <v/>
      </c>
      <c r="W35" s="45" t="str">
        <f t="shared" si="54"/>
        <v/>
      </c>
      <c r="X35" s="41" t="str">
        <f t="shared" si="55"/>
        <v/>
      </c>
      <c r="Y35" s="161" t="s">
        <v>47</v>
      </c>
      <c r="Z35" s="28"/>
      <c r="AA35" s="248"/>
    </row>
    <row r="36" spans="1:27" s="8" customFormat="1">
      <c r="A36" s="289" t="s">
        <v>239</v>
      </c>
      <c r="B36" s="263" t="s">
        <v>449</v>
      </c>
      <c r="C36" s="19" t="s">
        <v>155</v>
      </c>
      <c r="D36" s="33">
        <v>42118</v>
      </c>
      <c r="E36" s="335"/>
      <c r="F36" s="19" t="s">
        <v>429</v>
      </c>
      <c r="G36" s="355"/>
      <c r="H36" s="128" t="s">
        <v>429</v>
      </c>
      <c r="I36" s="7" t="s">
        <v>450</v>
      </c>
      <c r="J36" s="19">
        <v>42123</v>
      </c>
      <c r="K36" s="134">
        <f t="shared" si="1"/>
        <v>5</v>
      </c>
      <c r="L36" s="19">
        <v>42150</v>
      </c>
      <c r="M36" s="45">
        <f t="shared" si="51"/>
        <v>27</v>
      </c>
      <c r="N36" s="134">
        <f t="shared" si="3"/>
        <v>32</v>
      </c>
      <c r="O36" s="115">
        <v>42154</v>
      </c>
      <c r="P36" s="134">
        <f t="shared" ref="P36" si="56">IF(O36*L36&gt;0,O36-L36,"" )</f>
        <v>4</v>
      </c>
      <c r="Q36" s="369"/>
      <c r="R36" s="383"/>
      <c r="S36" s="335"/>
      <c r="T36" s="220"/>
      <c r="U36" s="45" t="str">
        <f t="shared" si="4"/>
        <v/>
      </c>
      <c r="V36" s="45" t="str">
        <f t="shared" si="53"/>
        <v/>
      </c>
      <c r="W36" s="45" t="str">
        <f t="shared" si="54"/>
        <v/>
      </c>
      <c r="X36" s="41" t="str">
        <f t="shared" si="55"/>
        <v/>
      </c>
      <c r="Y36" s="161" t="s">
        <v>47</v>
      </c>
      <c r="Z36" s="28"/>
      <c r="AA36" s="248"/>
    </row>
    <row r="37" spans="1:27" s="92" customFormat="1">
      <c r="A37" s="278" t="s">
        <v>239</v>
      </c>
      <c r="B37" s="264" t="s">
        <v>514</v>
      </c>
      <c r="C37" s="67" t="s">
        <v>155</v>
      </c>
      <c r="D37" s="36">
        <v>42132</v>
      </c>
      <c r="E37" s="336"/>
      <c r="F37" s="21" t="s">
        <v>75</v>
      </c>
      <c r="G37" s="356"/>
      <c r="H37" s="130" t="s">
        <v>75</v>
      </c>
      <c r="I37" s="12" t="s">
        <v>515</v>
      </c>
      <c r="J37" s="21">
        <v>42136</v>
      </c>
      <c r="K37" s="133">
        <f>IF(J37*D37&gt;0,J37-D37, "")</f>
        <v>4</v>
      </c>
      <c r="L37" s="21">
        <v>42145</v>
      </c>
      <c r="M37" s="91">
        <f>IF(L37*J37&gt;0,L37-J37, "")</f>
        <v>9</v>
      </c>
      <c r="N37" s="133">
        <f>IF(L37*D37&gt;0,L37-D37,"" )</f>
        <v>13</v>
      </c>
      <c r="O37" s="95">
        <v>42152</v>
      </c>
      <c r="P37" s="133">
        <f>IF(O37*L37&gt;0,O37-L37,"" )</f>
        <v>7</v>
      </c>
      <c r="Q37" s="367"/>
      <c r="R37" s="383"/>
      <c r="S37" s="336"/>
      <c r="T37" s="221"/>
      <c r="U37" s="91" t="str">
        <f>IF(Z37&lt;&gt;"X",IF(($T37*D37&gt;0),($T37-D37)/7,""),"x")</f>
        <v/>
      </c>
      <c r="V37" s="91" t="str">
        <f>IF($T37*L37&gt;0,($T37-L37)/7,"" )</f>
        <v/>
      </c>
      <c r="W37" s="91" t="str">
        <f>IF($T37*O37&gt;0,($T37-O37)/7,"" )</f>
        <v/>
      </c>
      <c r="X37" s="42" t="str">
        <f>IF($T37*S37&gt;0,($T37-S37)/7, "")</f>
        <v/>
      </c>
      <c r="Y37" s="162" t="s">
        <v>50</v>
      </c>
      <c r="Z37" s="176"/>
      <c r="AA37" s="251"/>
    </row>
    <row r="38" spans="1:27" s="8" customFormat="1">
      <c r="A38" s="289" t="s">
        <v>240</v>
      </c>
      <c r="B38" s="263" t="s">
        <v>49</v>
      </c>
      <c r="C38" s="19" t="s">
        <v>151</v>
      </c>
      <c r="D38" s="33">
        <v>42050</v>
      </c>
      <c r="E38" s="334"/>
      <c r="F38" s="115" t="s">
        <v>429</v>
      </c>
      <c r="G38" s="355"/>
      <c r="H38" s="128" t="s">
        <v>429</v>
      </c>
      <c r="I38" s="7" t="s">
        <v>430</v>
      </c>
      <c r="J38" s="19">
        <v>42114</v>
      </c>
      <c r="K38" s="134">
        <f t="shared" si="1"/>
        <v>64</v>
      </c>
      <c r="L38" s="19">
        <v>42146</v>
      </c>
      <c r="M38" s="45">
        <f t="shared" si="51"/>
        <v>32</v>
      </c>
      <c r="N38" s="134">
        <f t="shared" si="3"/>
        <v>96</v>
      </c>
      <c r="O38" s="115">
        <v>42152</v>
      </c>
      <c r="P38" s="134">
        <f t="shared" ref="P38:P47" si="57">IF(O38*L38&gt;0,O38-L38,"" )</f>
        <v>6</v>
      </c>
      <c r="Q38" s="369"/>
      <c r="R38" s="383"/>
      <c r="S38" s="335"/>
      <c r="T38" s="220"/>
      <c r="U38" s="45" t="str">
        <f t="shared" si="4"/>
        <v>x</v>
      </c>
      <c r="V38" s="45" t="str">
        <f t="shared" si="53"/>
        <v/>
      </c>
      <c r="W38" s="45" t="str">
        <f t="shared" si="54"/>
        <v/>
      </c>
      <c r="X38" s="41" t="str">
        <f t="shared" si="55"/>
        <v/>
      </c>
      <c r="Y38" s="161" t="s">
        <v>47</v>
      </c>
      <c r="Z38" s="28" t="s">
        <v>113</v>
      </c>
      <c r="AA38" s="248" t="s">
        <v>142</v>
      </c>
    </row>
    <row r="39" spans="1:27" s="8" customFormat="1">
      <c r="A39" s="289" t="s">
        <v>223</v>
      </c>
      <c r="B39" s="263" t="s">
        <v>428</v>
      </c>
      <c r="C39" s="19" t="s">
        <v>161</v>
      </c>
      <c r="D39" s="33">
        <v>42113</v>
      </c>
      <c r="E39" s="334"/>
      <c r="F39" s="115" t="s">
        <v>429</v>
      </c>
      <c r="G39" s="355"/>
      <c r="H39" s="128" t="s">
        <v>75</v>
      </c>
      <c r="I39" s="7" t="s">
        <v>507</v>
      </c>
      <c r="J39" s="19">
        <v>42115</v>
      </c>
      <c r="K39" s="134">
        <f t="shared" si="1"/>
        <v>2</v>
      </c>
      <c r="L39" s="19">
        <v>42147</v>
      </c>
      <c r="M39" s="45">
        <f t="shared" si="51"/>
        <v>32</v>
      </c>
      <c r="N39" s="134">
        <f t="shared" si="3"/>
        <v>34</v>
      </c>
      <c r="O39" s="115">
        <v>42152</v>
      </c>
      <c r="P39" s="134">
        <f t="shared" ref="P39" si="58">IF(O39*L39&gt;0,O39-L39,"" )</f>
        <v>5</v>
      </c>
      <c r="Q39" s="369"/>
      <c r="R39" s="383"/>
      <c r="S39" s="335"/>
      <c r="T39" s="224">
        <v>42205</v>
      </c>
      <c r="U39" s="45">
        <f t="shared" si="4"/>
        <v>13.142857142857142</v>
      </c>
      <c r="V39" s="45">
        <f t="shared" si="53"/>
        <v>8.2857142857142865</v>
      </c>
      <c r="W39" s="45">
        <f t="shared" si="54"/>
        <v>7.5714285714285712</v>
      </c>
      <c r="X39" s="41" t="str">
        <f t="shared" si="55"/>
        <v/>
      </c>
      <c r="Y39" s="161" t="s">
        <v>47</v>
      </c>
      <c r="Z39" s="28"/>
      <c r="AA39" s="248"/>
    </row>
    <row r="40" spans="1:27" s="8" customFormat="1">
      <c r="A40" s="302" t="s">
        <v>223</v>
      </c>
      <c r="B40" s="320" t="s">
        <v>457</v>
      </c>
      <c r="C40" s="307" t="s">
        <v>153</v>
      </c>
      <c r="D40" s="304">
        <v>42127</v>
      </c>
      <c r="E40" s="338"/>
      <c r="F40" s="311" t="s">
        <v>429</v>
      </c>
      <c r="G40" s="351"/>
      <c r="H40" s="308" t="s">
        <v>75</v>
      </c>
      <c r="I40" s="306" t="s">
        <v>458</v>
      </c>
      <c r="J40" s="307">
        <v>42129</v>
      </c>
      <c r="K40" s="309">
        <f t="shared" si="1"/>
        <v>2</v>
      </c>
      <c r="L40" s="307">
        <v>42140</v>
      </c>
      <c r="M40" s="315">
        <f t="shared" ref="M40" si="59">IF(L40*J40&gt;0,L40-J40, "")</f>
        <v>11</v>
      </c>
      <c r="N40" s="309">
        <f t="shared" si="3"/>
        <v>13</v>
      </c>
      <c r="O40" s="311">
        <v>42151</v>
      </c>
      <c r="P40" s="309">
        <f t="shared" si="57"/>
        <v>11</v>
      </c>
      <c r="Q40" s="368"/>
      <c r="R40" s="384"/>
      <c r="S40" s="330"/>
      <c r="T40" s="316"/>
      <c r="U40" s="315" t="str">
        <f t="shared" si="4"/>
        <v/>
      </c>
      <c r="V40" s="315" t="str">
        <f t="shared" ref="V40:V48" si="60">IF($T40*L40&gt;0,($T40-L40)/7,"" )</f>
        <v/>
      </c>
      <c r="W40" s="315" t="str">
        <f t="shared" ref="W40:W48" si="61">IF($T40*O40&gt;0,($T40-O40)/7,"" )</f>
        <v/>
      </c>
      <c r="X40" s="312" t="str">
        <f t="shared" ref="X40:X48" si="62">IF($T40*S40&gt;0,($T40-S40)/7, "")</f>
        <v/>
      </c>
      <c r="Y40" s="314" t="s">
        <v>403</v>
      </c>
      <c r="Z40" s="305"/>
      <c r="AA40" s="396"/>
    </row>
    <row r="41" spans="1:27" s="58" customFormat="1">
      <c r="A41" s="288" t="s">
        <v>223</v>
      </c>
      <c r="B41" s="265" t="s">
        <v>485</v>
      </c>
      <c r="C41" s="59" t="s">
        <v>148</v>
      </c>
      <c r="D41" s="61">
        <v>42125</v>
      </c>
      <c r="E41" s="337"/>
      <c r="F41" s="116" t="s">
        <v>75</v>
      </c>
      <c r="G41" s="357"/>
      <c r="H41" s="127" t="s">
        <v>75</v>
      </c>
      <c r="I41" s="57" t="s">
        <v>486</v>
      </c>
      <c r="J41" s="59">
        <v>42129</v>
      </c>
      <c r="K41" s="135">
        <f t="shared" si="1"/>
        <v>4</v>
      </c>
      <c r="L41" s="59">
        <v>42144</v>
      </c>
      <c r="M41" s="48">
        <f t="shared" ref="M41:M48" si="63">IF(L41*J41&gt;0,L41-J41, "")</f>
        <v>15</v>
      </c>
      <c r="N41" s="135">
        <f t="shared" si="3"/>
        <v>19</v>
      </c>
      <c r="O41" s="116">
        <v>42151</v>
      </c>
      <c r="P41" s="135">
        <f t="shared" si="57"/>
        <v>7</v>
      </c>
      <c r="Q41" s="370"/>
      <c r="R41" s="383"/>
      <c r="S41" s="339"/>
      <c r="T41" s="219"/>
      <c r="U41" s="48" t="str">
        <f t="shared" si="4"/>
        <v/>
      </c>
      <c r="V41" s="48" t="str">
        <f>IF($T41*L41&gt;0,($T41-L41)/7,"" )</f>
        <v/>
      </c>
      <c r="W41" s="48" t="str">
        <f>IF($T41*O41&gt;0,($T41-O41)/7,"" )</f>
        <v/>
      </c>
      <c r="X41" s="41" t="str">
        <f>IF($T41*S41&gt;0,($T41-S41)/7, "")</f>
        <v/>
      </c>
      <c r="Y41" s="160" t="s">
        <v>31</v>
      </c>
      <c r="Z41" s="60"/>
      <c r="AA41" s="249"/>
    </row>
    <row r="42" spans="1:27" s="58" customFormat="1">
      <c r="A42" s="288" t="s">
        <v>223</v>
      </c>
      <c r="B42" s="265" t="s">
        <v>526</v>
      </c>
      <c r="C42" s="59" t="s">
        <v>493</v>
      </c>
      <c r="D42" s="61">
        <v>42096</v>
      </c>
      <c r="E42" s="337"/>
      <c r="F42" s="116" t="s">
        <v>207</v>
      </c>
      <c r="G42" s="357"/>
      <c r="H42" s="127" t="s">
        <v>207</v>
      </c>
      <c r="I42" s="57" t="s">
        <v>475</v>
      </c>
      <c r="J42" s="59">
        <v>42111</v>
      </c>
      <c r="K42" s="135">
        <f>IF(J42*D42&gt;0,J42-D42, "")</f>
        <v>15</v>
      </c>
      <c r="L42" s="59">
        <v>42144</v>
      </c>
      <c r="M42" s="48">
        <f>IF(L42*J42&gt;0,L42-J42, "")</f>
        <v>33</v>
      </c>
      <c r="N42" s="135">
        <f>IF(L42*D42&gt;0,L42-D42,"" )</f>
        <v>48</v>
      </c>
      <c r="O42" s="116">
        <v>42146</v>
      </c>
      <c r="P42" s="135">
        <f>IF(O42*L42&gt;0,O42-L42,"" )</f>
        <v>2</v>
      </c>
      <c r="Q42" s="370"/>
      <c r="R42" s="383"/>
      <c r="S42" s="339"/>
      <c r="T42" s="299">
        <v>42202</v>
      </c>
      <c r="U42" s="48">
        <f>IF(Z42&lt;&gt;"X",IF(($T42*D42&gt;0),($T42-D42)/7,""),"x")</f>
        <v>15.142857142857142</v>
      </c>
      <c r="V42" s="48">
        <f>IF($T42*L42&gt;0,($T42-L42)/7,"" )</f>
        <v>8.2857142857142865</v>
      </c>
      <c r="W42" s="48">
        <f>IF($T42*O42&gt;0,($T42-O42)/7,"" )</f>
        <v>8</v>
      </c>
      <c r="X42" s="41" t="str">
        <f>IF($T42*S42&gt;0,($T42-S42)/7, "")</f>
        <v/>
      </c>
      <c r="Y42" s="160" t="s">
        <v>31</v>
      </c>
      <c r="Z42" s="60"/>
      <c r="AA42" s="249"/>
    </row>
    <row r="43" spans="1:27" s="8" customFormat="1">
      <c r="A43" s="302" t="s">
        <v>223</v>
      </c>
      <c r="B43" s="323" t="s">
        <v>495</v>
      </c>
      <c r="C43" s="307" t="s">
        <v>161</v>
      </c>
      <c r="D43" s="304">
        <v>42133</v>
      </c>
      <c r="E43" s="338"/>
      <c r="F43" s="311" t="s">
        <v>207</v>
      </c>
      <c r="G43" s="351"/>
      <c r="H43" s="308" t="s">
        <v>207</v>
      </c>
      <c r="I43" s="306" t="s">
        <v>469</v>
      </c>
      <c r="J43" s="307">
        <v>42133</v>
      </c>
      <c r="K43" s="427">
        <f t="shared" si="1"/>
        <v>0</v>
      </c>
      <c r="L43" s="307">
        <v>42139</v>
      </c>
      <c r="M43" s="315">
        <f t="shared" si="63"/>
        <v>6</v>
      </c>
      <c r="N43" s="309">
        <f t="shared" si="3"/>
        <v>6</v>
      </c>
      <c r="O43" s="311">
        <v>42144</v>
      </c>
      <c r="P43" s="309">
        <f>IF(O43*L43&gt;0,O43-L43,"" )</f>
        <v>5</v>
      </c>
      <c r="Q43" s="368"/>
      <c r="R43" s="384"/>
      <c r="S43" s="330"/>
      <c r="T43" s="326">
        <v>42189</v>
      </c>
      <c r="U43" s="315" t="str">
        <f t="shared" si="4"/>
        <v>x</v>
      </c>
      <c r="V43" s="315">
        <f>IF($T43*L43&gt;0,($T43-L43)/7,"" )</f>
        <v>7.1428571428571432</v>
      </c>
      <c r="W43" s="315">
        <f>IF($T43*O43&gt;0,($T43-O43)/7,"" )</f>
        <v>6.4285714285714288</v>
      </c>
      <c r="X43" s="312" t="str">
        <f>IF($T43*S43&gt;0,($T43-S43)/7, "")</f>
        <v/>
      </c>
      <c r="Y43" s="314" t="s">
        <v>403</v>
      </c>
      <c r="Z43" s="305" t="s">
        <v>113</v>
      </c>
      <c r="AA43" s="396" t="s">
        <v>516</v>
      </c>
    </row>
    <row r="44" spans="1:27" s="8" customFormat="1">
      <c r="A44" s="289" t="s">
        <v>240</v>
      </c>
      <c r="B44" s="263" t="s">
        <v>423</v>
      </c>
      <c r="C44" s="19" t="s">
        <v>424</v>
      </c>
      <c r="D44" s="33">
        <v>42109</v>
      </c>
      <c r="E44" s="334"/>
      <c r="F44" s="115" t="s">
        <v>207</v>
      </c>
      <c r="G44" s="355"/>
      <c r="H44" s="128" t="s">
        <v>207</v>
      </c>
      <c r="I44" s="7" t="s">
        <v>475</v>
      </c>
      <c r="J44" s="19">
        <v>42110</v>
      </c>
      <c r="K44" s="134">
        <f t="shared" si="1"/>
        <v>1</v>
      </c>
      <c r="L44" s="19">
        <v>42140</v>
      </c>
      <c r="M44" s="45">
        <f t="shared" si="63"/>
        <v>30</v>
      </c>
      <c r="N44" s="134">
        <f t="shared" si="3"/>
        <v>31</v>
      </c>
      <c r="O44" s="115">
        <v>42144</v>
      </c>
      <c r="P44" s="134">
        <f t="shared" si="57"/>
        <v>4</v>
      </c>
      <c r="Q44" s="369"/>
      <c r="R44" s="383"/>
      <c r="S44" s="335"/>
      <c r="T44" s="224">
        <v>42185</v>
      </c>
      <c r="U44" s="45">
        <f t="shared" si="4"/>
        <v>10.857142857142858</v>
      </c>
      <c r="V44" s="45">
        <f t="shared" si="60"/>
        <v>6.4285714285714288</v>
      </c>
      <c r="W44" s="45">
        <f t="shared" si="61"/>
        <v>5.8571428571428568</v>
      </c>
      <c r="X44" s="41" t="str">
        <f t="shared" si="62"/>
        <v/>
      </c>
      <c r="Y44" s="161" t="s">
        <v>47</v>
      </c>
      <c r="Z44" s="28"/>
      <c r="AA44" s="248" t="s">
        <v>425</v>
      </c>
    </row>
    <row r="45" spans="1:27" s="58" customFormat="1">
      <c r="A45" s="288" t="s">
        <v>239</v>
      </c>
      <c r="B45" s="265" t="s">
        <v>531</v>
      </c>
      <c r="C45" s="59" t="s">
        <v>155</v>
      </c>
      <c r="D45" s="61">
        <v>42108</v>
      </c>
      <c r="E45" s="337"/>
      <c r="F45" s="116" t="s">
        <v>207</v>
      </c>
      <c r="G45" s="357"/>
      <c r="H45" s="127" t="s">
        <v>75</v>
      </c>
      <c r="I45" s="57" t="s">
        <v>418</v>
      </c>
      <c r="J45" s="59">
        <v>42110</v>
      </c>
      <c r="K45" s="135">
        <f t="shared" ref="K45" si="64">IF(J45*D45&gt;0,J45-D45, "")</f>
        <v>2</v>
      </c>
      <c r="L45" s="59">
        <v>42129</v>
      </c>
      <c r="M45" s="48">
        <f t="shared" ref="M45" si="65">IF(L45*J45&gt;0,L45-J45, "")</f>
        <v>19</v>
      </c>
      <c r="N45" s="135">
        <f t="shared" ref="N45" si="66">IF(L45*D45&gt;0,L45-D45,"" )</f>
        <v>21</v>
      </c>
      <c r="O45" s="116">
        <v>42135</v>
      </c>
      <c r="P45" s="135">
        <f t="shared" ref="P45" si="67">IF(O45*L45&gt;0,O45-L45,"" )</f>
        <v>6</v>
      </c>
      <c r="Q45" s="370"/>
      <c r="R45" s="383"/>
      <c r="S45" s="339"/>
      <c r="T45" s="299">
        <v>42193</v>
      </c>
      <c r="U45" s="48">
        <f t="shared" ref="U45" si="68">IF(Z45&lt;&gt;"X",IF(($T45*D45&gt;0),($T45-D45)/7,""),"x")</f>
        <v>12.142857142857142</v>
      </c>
      <c r="V45" s="48">
        <f t="shared" ref="V45" si="69">IF($T45*L45&gt;0,($T45-L45)/7,"" )</f>
        <v>9.1428571428571423</v>
      </c>
      <c r="W45" s="48">
        <f t="shared" ref="W45" si="70">IF($T45*O45&gt;0,($T45-O45)/7,"" )</f>
        <v>8.2857142857142865</v>
      </c>
      <c r="X45" s="41" t="str">
        <f t="shared" ref="X45" si="71">IF($T45*S45&gt;0,($T45-S45)/7, "")</f>
        <v/>
      </c>
      <c r="Y45" s="160" t="s">
        <v>31</v>
      </c>
      <c r="Z45" s="60"/>
      <c r="AA45" s="249"/>
    </row>
    <row r="46" spans="1:27" s="8" customFormat="1">
      <c r="A46" s="302" t="s">
        <v>223</v>
      </c>
      <c r="B46" s="322" t="s">
        <v>478</v>
      </c>
      <c r="C46" s="307" t="s">
        <v>153</v>
      </c>
      <c r="D46" s="304">
        <v>42124</v>
      </c>
      <c r="E46" s="338"/>
      <c r="F46" s="311" t="s">
        <v>207</v>
      </c>
      <c r="G46" s="351"/>
      <c r="H46" s="308" t="s">
        <v>207</v>
      </c>
      <c r="I46" s="306" t="s">
        <v>479</v>
      </c>
      <c r="J46" s="307">
        <v>42124</v>
      </c>
      <c r="K46" s="309">
        <f t="shared" si="1"/>
        <v>0</v>
      </c>
      <c r="L46" s="307">
        <v>42139</v>
      </c>
      <c r="M46" s="315">
        <f t="shared" si="63"/>
        <v>15</v>
      </c>
      <c r="N46" s="309">
        <f t="shared" si="3"/>
        <v>15</v>
      </c>
      <c r="O46" s="311">
        <v>42145</v>
      </c>
      <c r="P46" s="309">
        <f t="shared" si="57"/>
        <v>6</v>
      </c>
      <c r="Q46" s="368"/>
      <c r="R46" s="384"/>
      <c r="S46" s="330"/>
      <c r="T46" s="326">
        <v>42192</v>
      </c>
      <c r="U46" s="315">
        <f t="shared" si="4"/>
        <v>9.7142857142857135</v>
      </c>
      <c r="V46" s="315">
        <f t="shared" si="60"/>
        <v>7.5714285714285712</v>
      </c>
      <c r="W46" s="315">
        <f t="shared" si="61"/>
        <v>6.7142857142857144</v>
      </c>
      <c r="X46" s="312" t="str">
        <f t="shared" si="62"/>
        <v/>
      </c>
      <c r="Y46" s="314" t="s">
        <v>403</v>
      </c>
      <c r="Z46" s="305"/>
      <c r="AA46" s="396"/>
    </row>
    <row r="47" spans="1:27" s="58" customFormat="1">
      <c r="A47" s="288" t="s">
        <v>239</v>
      </c>
      <c r="B47" s="265" t="s">
        <v>420</v>
      </c>
      <c r="C47" s="59" t="s">
        <v>154</v>
      </c>
      <c r="D47" s="61">
        <v>42104</v>
      </c>
      <c r="E47" s="337"/>
      <c r="F47" s="116" t="s">
        <v>207</v>
      </c>
      <c r="G47" s="357"/>
      <c r="H47" s="127" t="s">
        <v>207</v>
      </c>
      <c r="I47" s="57" t="s">
        <v>421</v>
      </c>
      <c r="J47" s="59">
        <v>42105</v>
      </c>
      <c r="K47" s="135">
        <f t="shared" si="1"/>
        <v>1</v>
      </c>
      <c r="L47" s="59">
        <v>42133</v>
      </c>
      <c r="M47" s="48">
        <f t="shared" si="63"/>
        <v>28</v>
      </c>
      <c r="N47" s="135">
        <f t="shared" si="3"/>
        <v>29</v>
      </c>
      <c r="O47" s="116">
        <v>42141</v>
      </c>
      <c r="P47" s="135">
        <f t="shared" si="57"/>
        <v>8</v>
      </c>
      <c r="Q47" s="370"/>
      <c r="R47" s="383"/>
      <c r="S47" s="339"/>
      <c r="T47" s="299">
        <v>42194</v>
      </c>
      <c r="U47" s="48">
        <f t="shared" si="4"/>
        <v>12.857142857142858</v>
      </c>
      <c r="V47" s="48">
        <f t="shared" si="60"/>
        <v>8.7142857142857135</v>
      </c>
      <c r="W47" s="48">
        <f t="shared" si="61"/>
        <v>7.5714285714285712</v>
      </c>
      <c r="X47" s="41" t="str">
        <f t="shared" si="62"/>
        <v/>
      </c>
      <c r="Y47" s="160" t="s">
        <v>31</v>
      </c>
      <c r="Z47" s="60"/>
      <c r="AA47" s="249"/>
    </row>
    <row r="48" spans="1:27" s="58" customFormat="1">
      <c r="A48" s="288" t="s">
        <v>239</v>
      </c>
      <c r="B48" s="265" t="s">
        <v>456</v>
      </c>
      <c r="C48" s="59" t="s">
        <v>154</v>
      </c>
      <c r="D48" s="61">
        <v>42101</v>
      </c>
      <c r="E48" s="337"/>
      <c r="F48" s="116" t="s">
        <v>207</v>
      </c>
      <c r="G48" s="357"/>
      <c r="H48" s="127" t="s">
        <v>207</v>
      </c>
      <c r="I48" s="57" t="s">
        <v>435</v>
      </c>
      <c r="J48" s="256"/>
      <c r="K48" s="425" t="str">
        <f t="shared" si="1"/>
        <v/>
      </c>
      <c r="L48" s="59">
        <v>42131</v>
      </c>
      <c r="M48" s="423" t="str">
        <f t="shared" si="63"/>
        <v/>
      </c>
      <c r="N48" s="135">
        <f t="shared" si="3"/>
        <v>30</v>
      </c>
      <c r="O48" s="116">
        <v>42140</v>
      </c>
      <c r="P48" s="135">
        <f t="shared" ref="P48" si="72">IF(O48*L48&gt;0,O48-L48,"" )</f>
        <v>9</v>
      </c>
      <c r="Q48" s="370"/>
      <c r="R48" s="383"/>
      <c r="S48" s="339"/>
      <c r="T48" s="219"/>
      <c r="U48" s="48" t="str">
        <f t="shared" si="4"/>
        <v/>
      </c>
      <c r="V48" s="48" t="str">
        <f t="shared" si="60"/>
        <v/>
      </c>
      <c r="W48" s="48" t="str">
        <f t="shared" si="61"/>
        <v/>
      </c>
      <c r="X48" s="41" t="str">
        <f t="shared" si="62"/>
        <v/>
      </c>
      <c r="Y48" s="160" t="s">
        <v>31</v>
      </c>
      <c r="Z48" s="60"/>
      <c r="AA48" s="249"/>
    </row>
    <row r="49" spans="1:27" s="58" customFormat="1">
      <c r="A49" s="288" t="s">
        <v>239</v>
      </c>
      <c r="B49" s="265" t="s">
        <v>275</v>
      </c>
      <c r="C49" s="59" t="s">
        <v>154</v>
      </c>
      <c r="D49" s="61">
        <v>42060</v>
      </c>
      <c r="E49" s="337"/>
      <c r="F49" s="116" t="s">
        <v>170</v>
      </c>
      <c r="G49" s="357"/>
      <c r="H49" s="127" t="s">
        <v>207</v>
      </c>
      <c r="I49" s="57" t="s">
        <v>215</v>
      </c>
      <c r="J49" s="59">
        <v>42061</v>
      </c>
      <c r="K49" s="135">
        <f t="shared" si="1"/>
        <v>1</v>
      </c>
      <c r="L49" s="59">
        <v>42111</v>
      </c>
      <c r="M49" s="48">
        <f t="shared" ref="M49" si="73">IF(L49*J49&gt;0,L49-J49, "")</f>
        <v>50</v>
      </c>
      <c r="N49" s="135">
        <f t="shared" si="3"/>
        <v>51</v>
      </c>
      <c r="O49" s="116">
        <v>42138</v>
      </c>
      <c r="P49" s="135">
        <f t="shared" ref="P49:P52" si="74">IF(O49*L49&gt;0,O49-L49,"" )</f>
        <v>27</v>
      </c>
      <c r="Q49" s="370"/>
      <c r="R49" s="383"/>
      <c r="S49" s="339"/>
      <c r="T49" s="299">
        <v>42185</v>
      </c>
      <c r="U49" s="48">
        <f t="shared" si="4"/>
        <v>17.857142857142858</v>
      </c>
      <c r="V49" s="48">
        <f t="shared" si="9"/>
        <v>10.571428571428571</v>
      </c>
      <c r="W49" s="48">
        <f t="shared" si="10"/>
        <v>6.7142857142857144</v>
      </c>
      <c r="X49" s="41" t="str">
        <f t="shared" ref="X49:X52" si="75">IF($T49*S49&gt;0,($T49-S49)/7, "")</f>
        <v/>
      </c>
      <c r="Y49" s="160" t="s">
        <v>31</v>
      </c>
      <c r="Z49" s="60"/>
      <c r="AA49" s="249"/>
    </row>
    <row r="50" spans="1:27" s="8" customFormat="1">
      <c r="A50" s="289" t="s">
        <v>223</v>
      </c>
      <c r="B50" s="263" t="s">
        <v>438</v>
      </c>
      <c r="C50" s="19" t="s">
        <v>148</v>
      </c>
      <c r="D50" s="33">
        <v>42085</v>
      </c>
      <c r="E50" s="334"/>
      <c r="F50" s="115" t="s">
        <v>207</v>
      </c>
      <c r="G50" s="355"/>
      <c r="H50" s="128" t="s">
        <v>207</v>
      </c>
      <c r="I50" s="7" t="s">
        <v>439</v>
      </c>
      <c r="J50" s="19">
        <v>42086</v>
      </c>
      <c r="K50" s="134">
        <f t="shared" ref="K50:K54" si="76">IF(J50*D50&gt;0,J50-D50, "")</f>
        <v>1</v>
      </c>
      <c r="L50" s="19">
        <v>42124</v>
      </c>
      <c r="M50" s="45">
        <f t="shared" ref="M50" si="77">IF(L50*J50&gt;0,L50-J50, "")</f>
        <v>38</v>
      </c>
      <c r="N50" s="134">
        <f t="shared" ref="N50:N54" si="78">IF(L50*D50&gt;0,L50-D50,"" )</f>
        <v>39</v>
      </c>
      <c r="O50" s="115">
        <v>42137</v>
      </c>
      <c r="P50" s="134">
        <f>IF(O50*L50&gt;0,O50-L50,"" )</f>
        <v>13</v>
      </c>
      <c r="Q50" s="369"/>
      <c r="R50" s="383"/>
      <c r="S50" s="335"/>
      <c r="T50" s="224">
        <v>42184</v>
      </c>
      <c r="U50" s="45">
        <f t="shared" ref="U50:U54" si="79">IF(Z50&lt;&gt;"X",IF(($T50*D50&gt;0),($T50-D50)/7,""),"x")</f>
        <v>14.142857142857142</v>
      </c>
      <c r="V50" s="45">
        <f>IF($T50*L50&gt;0,($T50-L50)/7,"" )</f>
        <v>8.5714285714285712</v>
      </c>
      <c r="W50" s="45">
        <f>IF($T50*O50&gt;0,($T50-O50)/7,"" )</f>
        <v>6.7142857142857144</v>
      </c>
      <c r="X50" s="41" t="str">
        <f>IF($T50*S50&gt;0,($T50-S50)/7, "")</f>
        <v/>
      </c>
      <c r="Y50" s="161" t="s">
        <v>47</v>
      </c>
      <c r="Z50" s="28"/>
      <c r="AA50" s="248"/>
    </row>
    <row r="51" spans="1:27" s="58" customFormat="1">
      <c r="A51" s="288" t="s">
        <v>223</v>
      </c>
      <c r="B51" s="265" t="s">
        <v>390</v>
      </c>
      <c r="C51" s="59" t="s">
        <v>148</v>
      </c>
      <c r="D51" s="61">
        <v>42094</v>
      </c>
      <c r="E51" s="337"/>
      <c r="F51" s="116" t="s">
        <v>207</v>
      </c>
      <c r="G51" s="357"/>
      <c r="H51" s="127" t="s">
        <v>207</v>
      </c>
      <c r="I51" s="57" t="s">
        <v>389</v>
      </c>
      <c r="J51" s="59">
        <v>42095</v>
      </c>
      <c r="K51" s="135">
        <f t="shared" si="76"/>
        <v>1</v>
      </c>
      <c r="L51" s="59">
        <v>42131</v>
      </c>
      <c r="M51" s="48">
        <f>IF(L51*J51&gt;0,L51-J51, "")</f>
        <v>36</v>
      </c>
      <c r="N51" s="135">
        <f t="shared" si="78"/>
        <v>37</v>
      </c>
      <c r="O51" s="116">
        <v>42137</v>
      </c>
      <c r="P51" s="135">
        <f t="shared" ref="P51" si="80">IF(O51*L51&gt;0,O51-L51,"" )</f>
        <v>6</v>
      </c>
      <c r="Q51" s="370"/>
      <c r="R51" s="383"/>
      <c r="S51" s="339"/>
      <c r="T51" s="299">
        <v>42185</v>
      </c>
      <c r="U51" s="48">
        <f t="shared" si="79"/>
        <v>13</v>
      </c>
      <c r="V51" s="48">
        <f>IF($T51*L51&gt;0,($T51-L51)/7,"" )</f>
        <v>7.7142857142857144</v>
      </c>
      <c r="W51" s="48">
        <f>IF($T51*O51&gt;0,($T51-O51)/7,"" )</f>
        <v>6.8571428571428568</v>
      </c>
      <c r="X51" s="41" t="str">
        <f>IF($T51*S51&gt;0,($T51-S51)/7, "")</f>
        <v/>
      </c>
      <c r="Y51" s="160" t="s">
        <v>31</v>
      </c>
      <c r="Z51" s="60"/>
      <c r="AA51" s="249"/>
    </row>
    <row r="52" spans="1:27" s="8" customFormat="1">
      <c r="A52" s="302" t="s">
        <v>239</v>
      </c>
      <c r="B52" s="321" t="s">
        <v>266</v>
      </c>
      <c r="C52" s="307" t="s">
        <v>155</v>
      </c>
      <c r="D52" s="304">
        <v>42104</v>
      </c>
      <c r="E52" s="338"/>
      <c r="F52" s="311" t="s">
        <v>54</v>
      </c>
      <c r="G52" s="351"/>
      <c r="H52" s="308" t="s">
        <v>54</v>
      </c>
      <c r="I52" s="306" t="s">
        <v>440</v>
      </c>
      <c r="J52" s="307">
        <v>42108</v>
      </c>
      <c r="K52" s="309">
        <f t="shared" si="76"/>
        <v>4</v>
      </c>
      <c r="L52" s="307">
        <v>42130</v>
      </c>
      <c r="M52" s="315">
        <f>IF(L52*J52&gt;0,L52-J52, "")</f>
        <v>22</v>
      </c>
      <c r="N52" s="309">
        <f t="shared" si="78"/>
        <v>26</v>
      </c>
      <c r="O52" s="311">
        <v>42133</v>
      </c>
      <c r="P52" s="309">
        <f t="shared" si="74"/>
        <v>3</v>
      </c>
      <c r="Q52" s="368"/>
      <c r="R52" s="384"/>
      <c r="S52" s="330"/>
      <c r="T52" s="326">
        <v>42187</v>
      </c>
      <c r="U52" s="315">
        <f t="shared" si="79"/>
        <v>11.857142857142858</v>
      </c>
      <c r="V52" s="315">
        <f t="shared" si="9"/>
        <v>8.1428571428571423</v>
      </c>
      <c r="W52" s="315">
        <f t="shared" si="10"/>
        <v>7.7142857142857144</v>
      </c>
      <c r="X52" s="312" t="str">
        <f t="shared" si="75"/>
        <v/>
      </c>
      <c r="Y52" s="314" t="s">
        <v>403</v>
      </c>
      <c r="Z52" s="305"/>
      <c r="AA52" s="396"/>
    </row>
    <row r="53" spans="1:27" s="8" customFormat="1">
      <c r="A53" s="289" t="s">
        <v>239</v>
      </c>
      <c r="B53" s="263" t="s">
        <v>267</v>
      </c>
      <c r="C53" s="19" t="s">
        <v>155</v>
      </c>
      <c r="D53" s="33">
        <v>42095</v>
      </c>
      <c r="E53" s="334"/>
      <c r="F53" s="115" t="s">
        <v>54</v>
      </c>
      <c r="G53" s="355"/>
      <c r="H53" s="128" t="s">
        <v>429</v>
      </c>
      <c r="I53" s="7" t="s">
        <v>234</v>
      </c>
      <c r="J53" s="19">
        <v>42095</v>
      </c>
      <c r="K53" s="424">
        <f t="shared" si="76"/>
        <v>0</v>
      </c>
      <c r="L53" s="19">
        <v>42129</v>
      </c>
      <c r="M53" s="45">
        <f t="shared" ref="M53" si="81">IF(L53*J53&gt;0,L53-J53, "")</f>
        <v>34</v>
      </c>
      <c r="N53" s="134">
        <f t="shared" si="78"/>
        <v>34</v>
      </c>
      <c r="O53" s="115">
        <v>42132</v>
      </c>
      <c r="P53" s="134">
        <f>IF(O53*L53&gt;0,O53-L53,"" )</f>
        <v>3</v>
      </c>
      <c r="Q53" s="369"/>
      <c r="R53" s="383"/>
      <c r="S53" s="335"/>
      <c r="T53" s="220"/>
      <c r="U53" s="45" t="str">
        <f t="shared" si="79"/>
        <v>x</v>
      </c>
      <c r="V53" s="45" t="str">
        <f t="shared" ref="V53:V54" si="82">IF($T53*L53&gt;0,($T53-L53)/7,"" )</f>
        <v/>
      </c>
      <c r="W53" s="45" t="str">
        <f t="shared" ref="W53:W54" si="83">IF($T53*O53&gt;0,($T53-O53)/7,"" )</f>
        <v/>
      </c>
      <c r="X53" s="41" t="str">
        <f t="shared" ref="X53:X54" si="84">IF($T53*S53&gt;0,($T53-S53)/7, "")</f>
        <v/>
      </c>
      <c r="Y53" s="161" t="s">
        <v>47</v>
      </c>
      <c r="Z53" s="28" t="s">
        <v>113</v>
      </c>
      <c r="AA53" s="248" t="s">
        <v>427</v>
      </c>
    </row>
    <row r="54" spans="1:27" s="8" customFormat="1">
      <c r="A54" s="302" t="s">
        <v>239</v>
      </c>
      <c r="B54" s="301" t="s">
        <v>401</v>
      </c>
      <c r="C54" s="307" t="s">
        <v>154</v>
      </c>
      <c r="D54" s="304">
        <v>42104</v>
      </c>
      <c r="E54" s="338"/>
      <c r="F54" s="311" t="s">
        <v>54</v>
      </c>
      <c r="G54" s="351"/>
      <c r="H54" s="308" t="s">
        <v>207</v>
      </c>
      <c r="I54" s="306" t="s">
        <v>412</v>
      </c>
      <c r="J54" s="307">
        <v>42108</v>
      </c>
      <c r="K54" s="309">
        <f t="shared" si="76"/>
        <v>4</v>
      </c>
      <c r="L54" s="307">
        <v>42123</v>
      </c>
      <c r="M54" s="315">
        <f t="shared" ref="M54" si="85">IF(L54*J54&gt;0,L54-J54, "")</f>
        <v>15</v>
      </c>
      <c r="N54" s="309">
        <f t="shared" si="78"/>
        <v>19</v>
      </c>
      <c r="O54" s="311">
        <v>42128</v>
      </c>
      <c r="P54" s="309">
        <f t="shared" ref="P54" si="86">IF(O54*L54&gt;0,O54-L54,"" )</f>
        <v>5</v>
      </c>
      <c r="Q54" s="368"/>
      <c r="R54" s="384"/>
      <c r="S54" s="330"/>
      <c r="T54" s="326">
        <v>42185</v>
      </c>
      <c r="U54" s="315">
        <f t="shared" si="79"/>
        <v>11.571428571428571</v>
      </c>
      <c r="V54" s="315">
        <f t="shared" si="82"/>
        <v>8.8571428571428577</v>
      </c>
      <c r="W54" s="315">
        <f t="shared" si="83"/>
        <v>8.1428571428571423</v>
      </c>
      <c r="X54" s="312" t="str">
        <f t="shared" si="84"/>
        <v/>
      </c>
      <c r="Y54" s="314" t="s">
        <v>403</v>
      </c>
      <c r="Z54" s="305"/>
      <c r="AA54" s="396"/>
    </row>
    <row r="55" spans="1:27" s="58" customFormat="1">
      <c r="A55" s="288" t="s">
        <v>239</v>
      </c>
      <c r="B55" s="265" t="s">
        <v>512</v>
      </c>
      <c r="C55" s="59" t="s">
        <v>155</v>
      </c>
      <c r="D55" s="61">
        <v>42091</v>
      </c>
      <c r="E55" s="337"/>
      <c r="F55" s="116" t="s">
        <v>207</v>
      </c>
      <c r="G55" s="357"/>
      <c r="H55" s="127" t="s">
        <v>207</v>
      </c>
      <c r="I55" s="57" t="s">
        <v>513</v>
      </c>
      <c r="J55" s="59">
        <v>42093</v>
      </c>
      <c r="K55" s="135">
        <f t="shared" ref="K55" si="87">IF(J55*D55&gt;0,J55-D55, "")</f>
        <v>2</v>
      </c>
      <c r="L55" s="59">
        <v>42121</v>
      </c>
      <c r="M55" s="48">
        <f>IF(L55*J55&gt;0,L55-J55, "")</f>
        <v>28</v>
      </c>
      <c r="N55" s="135">
        <f t="shared" ref="N55" si="88">IF(L55*D55&gt;0,L55-D55,"" )</f>
        <v>30</v>
      </c>
      <c r="O55" s="402"/>
      <c r="P55" s="403" t="str">
        <f t="shared" ref="P55" si="89">IF(O55*L55&gt;0,O55-L55,"" )</f>
        <v/>
      </c>
      <c r="Q55" s="370"/>
      <c r="R55" s="383"/>
      <c r="S55" s="339"/>
      <c r="T55" s="299">
        <v>42185</v>
      </c>
      <c r="U55" s="48">
        <f>IF(Z55&lt;&gt;"X",IF(($T55*D55&gt;0),($T55-D55)/7,""),"x")</f>
        <v>13.428571428571429</v>
      </c>
      <c r="V55" s="48">
        <f>IF($T55*L55&gt;0,($T55-L55)/7,"" )</f>
        <v>9.1428571428571423</v>
      </c>
      <c r="W55" s="48" t="str">
        <f>IF($T55*O55&gt;0,($T55-O55)/7,"" )</f>
        <v/>
      </c>
      <c r="X55" s="41" t="str">
        <f>IF($T55*S55&gt;0,($T55-S55)/7, "")</f>
        <v/>
      </c>
      <c r="Y55" s="160" t="s">
        <v>31</v>
      </c>
      <c r="Z55" s="60"/>
      <c r="AA55" s="249"/>
    </row>
    <row r="56" spans="1:27" s="8" customFormat="1">
      <c r="A56" s="289" t="s">
        <v>223</v>
      </c>
      <c r="B56" s="263" t="s">
        <v>60</v>
      </c>
      <c r="C56" s="19" t="s">
        <v>160</v>
      </c>
      <c r="D56" s="33">
        <v>41969</v>
      </c>
      <c r="E56" s="334"/>
      <c r="F56" s="115" t="s">
        <v>46</v>
      </c>
      <c r="G56" s="355"/>
      <c r="H56" s="128" t="s">
        <v>170</v>
      </c>
      <c r="I56" s="7" t="s">
        <v>415</v>
      </c>
      <c r="J56" s="255"/>
      <c r="K56" s="424" t="str">
        <f t="shared" ref="K56:K60" si="90">IF(J56*D56&gt;0,J56-D56, "")</f>
        <v/>
      </c>
      <c r="L56" s="19">
        <v>42102</v>
      </c>
      <c r="M56" s="400" t="str">
        <f t="shared" ref="M56" si="91">IF(L56*J56&gt;0,L56-J56, "")</f>
        <v/>
      </c>
      <c r="N56" s="134">
        <f t="shared" ref="N56:N60" si="92">IF(L56*D56&gt;0,L56-D56,"" )</f>
        <v>133</v>
      </c>
      <c r="O56" s="115">
        <v>42104</v>
      </c>
      <c r="P56" s="134">
        <f t="shared" ref="P56:P58" si="93">IF(O56*L56&gt;0,O56-L56,"" )</f>
        <v>2</v>
      </c>
      <c r="Q56" s="369"/>
      <c r="R56" s="383"/>
      <c r="S56" s="335"/>
      <c r="T56" s="222"/>
      <c r="U56" s="45" t="str">
        <f t="shared" ref="U56:U60" si="94">IF(Z56&lt;&gt;"X",IF(($T56*D56&gt;0),($T56-D56)/7,""),"x")</f>
        <v/>
      </c>
      <c r="V56" s="45" t="str">
        <f t="shared" ref="V56:V59" si="95">IF($T56*L56&gt;0,($T56-L56)/7,"" )</f>
        <v/>
      </c>
      <c r="W56" s="45" t="str">
        <f t="shared" ref="W56:W59" si="96">IF($T56*O56&gt;0,($T56-O56)/7,"" )</f>
        <v/>
      </c>
      <c r="X56" s="41" t="str">
        <f t="shared" ref="X56:X57" si="97">IF($T56*S56&gt;0,($T56-S56)/7, "")</f>
        <v/>
      </c>
      <c r="Y56" s="161" t="s">
        <v>47</v>
      </c>
      <c r="Z56" s="28"/>
      <c r="AA56" s="248" t="s">
        <v>538</v>
      </c>
    </row>
    <row r="57" spans="1:27" s="8" customFormat="1">
      <c r="A57" s="289" t="s">
        <v>223</v>
      </c>
      <c r="B57" s="263" t="s">
        <v>293</v>
      </c>
      <c r="C57" s="19" t="s">
        <v>148</v>
      </c>
      <c r="D57" s="33">
        <v>41962</v>
      </c>
      <c r="E57" s="335"/>
      <c r="F57" s="19" t="s">
        <v>46</v>
      </c>
      <c r="G57" s="355"/>
      <c r="H57" s="128" t="s">
        <v>455</v>
      </c>
      <c r="I57" s="7" t="s">
        <v>521</v>
      </c>
      <c r="J57" s="19">
        <v>42044</v>
      </c>
      <c r="K57" s="134">
        <f t="shared" si="90"/>
        <v>82</v>
      </c>
      <c r="L57" s="19">
        <v>42097</v>
      </c>
      <c r="M57" s="45">
        <f>IF(L57*J57&gt;0,L57-J57, "")</f>
        <v>53</v>
      </c>
      <c r="N57" s="134">
        <f t="shared" si="92"/>
        <v>135</v>
      </c>
      <c r="O57" s="115">
        <v>42105</v>
      </c>
      <c r="P57" s="134">
        <f t="shared" si="93"/>
        <v>8</v>
      </c>
      <c r="Q57" s="369"/>
      <c r="R57" s="383"/>
      <c r="S57" s="335"/>
      <c r="T57" s="222"/>
      <c r="U57" s="45" t="str">
        <f t="shared" si="94"/>
        <v>x</v>
      </c>
      <c r="V57" s="45" t="str">
        <f t="shared" si="95"/>
        <v/>
      </c>
      <c r="W57" s="45" t="str">
        <f t="shared" si="96"/>
        <v/>
      </c>
      <c r="X57" s="41" t="str">
        <f t="shared" si="97"/>
        <v/>
      </c>
      <c r="Y57" s="161" t="s">
        <v>47</v>
      </c>
      <c r="Z57" s="28" t="s">
        <v>113</v>
      </c>
      <c r="AA57" s="248" t="s">
        <v>520</v>
      </c>
    </row>
    <row r="58" spans="1:27" s="14" customFormat="1">
      <c r="A58" s="289" t="s">
        <v>223</v>
      </c>
      <c r="B58" s="263" t="s">
        <v>287</v>
      </c>
      <c r="C58" s="276" t="s">
        <v>148</v>
      </c>
      <c r="D58" s="33">
        <v>41967</v>
      </c>
      <c r="E58" s="335"/>
      <c r="F58" s="19" t="s">
        <v>46</v>
      </c>
      <c r="G58" s="355"/>
      <c r="H58" s="128" t="s">
        <v>205</v>
      </c>
      <c r="I58" s="7" t="s">
        <v>523</v>
      </c>
      <c r="J58" s="19">
        <v>42046</v>
      </c>
      <c r="K58" s="134">
        <f t="shared" si="90"/>
        <v>79</v>
      </c>
      <c r="L58" s="19">
        <v>42101</v>
      </c>
      <c r="M58" s="45">
        <f t="shared" ref="M58" si="98">IF(L58*J58&gt;0,L58-J58, "")</f>
        <v>55</v>
      </c>
      <c r="N58" s="134">
        <f t="shared" si="92"/>
        <v>134</v>
      </c>
      <c r="O58" s="115">
        <v>42104</v>
      </c>
      <c r="P58" s="134">
        <f t="shared" si="93"/>
        <v>3</v>
      </c>
      <c r="Q58" s="369"/>
      <c r="R58" s="383"/>
      <c r="S58" s="335"/>
      <c r="T58" s="222"/>
      <c r="U58" s="45" t="str">
        <f t="shared" si="94"/>
        <v>x</v>
      </c>
      <c r="V58" s="45" t="str">
        <f t="shared" si="95"/>
        <v/>
      </c>
      <c r="W58" s="45" t="str">
        <f t="shared" si="96"/>
        <v/>
      </c>
      <c r="X58" s="41" t="str">
        <f>IF($T58*S58&gt;0,($T58-S58)/7, "")</f>
        <v/>
      </c>
      <c r="Y58" s="163" t="s">
        <v>47</v>
      </c>
      <c r="Z58" s="177" t="s">
        <v>113</v>
      </c>
      <c r="AA58" s="248" t="s">
        <v>522</v>
      </c>
    </row>
    <row r="59" spans="1:27" s="58" customFormat="1">
      <c r="A59" s="288" t="s">
        <v>223</v>
      </c>
      <c r="B59" s="265" t="s">
        <v>290</v>
      </c>
      <c r="C59" s="59" t="s">
        <v>148</v>
      </c>
      <c r="D59" s="61">
        <v>41963</v>
      </c>
      <c r="E59" s="339"/>
      <c r="F59" s="59" t="s">
        <v>170</v>
      </c>
      <c r="G59" s="357"/>
      <c r="H59" s="127" t="s">
        <v>170</v>
      </c>
      <c r="I59" s="57" t="s">
        <v>226</v>
      </c>
      <c r="J59" s="59">
        <v>42037</v>
      </c>
      <c r="K59" s="135">
        <f t="shared" si="90"/>
        <v>74</v>
      </c>
      <c r="L59" s="59">
        <v>42094</v>
      </c>
      <c r="M59" s="48">
        <f>IF(L59*J59&gt;0,L59-J59, "")</f>
        <v>57</v>
      </c>
      <c r="N59" s="135">
        <f t="shared" si="92"/>
        <v>131</v>
      </c>
      <c r="O59" s="116">
        <v>42100</v>
      </c>
      <c r="P59" s="135">
        <f t="shared" ref="P59" si="99">IF(O59*L59&gt;0,O59-L59,"" )</f>
        <v>6</v>
      </c>
      <c r="Q59" s="372"/>
      <c r="R59" s="387"/>
      <c r="S59" s="339"/>
      <c r="T59" s="223"/>
      <c r="U59" s="48" t="str">
        <f t="shared" si="94"/>
        <v>x</v>
      </c>
      <c r="V59" s="48" t="str">
        <f t="shared" si="95"/>
        <v/>
      </c>
      <c r="W59" s="48" t="str">
        <f t="shared" si="96"/>
        <v/>
      </c>
      <c r="X59" s="41" t="str">
        <f t="shared" ref="X59" si="100">IF($T59*S59&gt;0,($T59-S59)/7, "")</f>
        <v/>
      </c>
      <c r="Y59" s="160" t="s">
        <v>31</v>
      </c>
      <c r="Z59" s="60" t="s">
        <v>113</v>
      </c>
      <c r="AA59" s="249" t="s">
        <v>505</v>
      </c>
    </row>
    <row r="60" spans="1:27" s="8" customFormat="1" ht="16" thickBot="1">
      <c r="A60" s="289" t="s">
        <v>240</v>
      </c>
      <c r="B60" s="263" t="s">
        <v>309</v>
      </c>
      <c r="C60" s="19" t="s">
        <v>149</v>
      </c>
      <c r="D60" s="33">
        <v>41951</v>
      </c>
      <c r="E60" s="335"/>
      <c r="F60" s="19" t="s">
        <v>32</v>
      </c>
      <c r="G60" s="355"/>
      <c r="H60" s="128" t="s">
        <v>170</v>
      </c>
      <c r="I60" s="7" t="s">
        <v>169</v>
      </c>
      <c r="J60" s="19">
        <v>42023</v>
      </c>
      <c r="K60" s="134">
        <f t="shared" si="90"/>
        <v>72</v>
      </c>
      <c r="L60" s="19">
        <v>42089</v>
      </c>
      <c r="M60" s="45">
        <f>IF(L60*J60&gt;0,L60-J60, "")</f>
        <v>66</v>
      </c>
      <c r="N60" s="134">
        <f t="shared" si="92"/>
        <v>138</v>
      </c>
      <c r="O60" s="115">
        <v>42093</v>
      </c>
      <c r="P60" s="134">
        <f>IF(O60*L60&gt;0,O60-L60,"" )</f>
        <v>4</v>
      </c>
      <c r="Q60" s="372"/>
      <c r="R60" s="387"/>
      <c r="S60" s="335"/>
      <c r="T60" s="224">
        <v>42186</v>
      </c>
      <c r="U60" s="45" t="str">
        <f t="shared" si="94"/>
        <v>x</v>
      </c>
      <c r="V60" s="45">
        <f t="shared" ref="V60" si="101">IF($T60*L60&gt;0,($T60-L60)/7,"" )</f>
        <v>13.857142857142858</v>
      </c>
      <c r="W60" s="45">
        <f t="shared" ref="W60" si="102">IF($T60*O60&gt;0,($T60-O60)/7,"" )</f>
        <v>13.285714285714286</v>
      </c>
      <c r="X60" s="41" t="str">
        <f>IF($T60*S60&gt;0,($T60-S60)/7, "")</f>
        <v/>
      </c>
      <c r="Y60" s="161" t="s">
        <v>47</v>
      </c>
      <c r="Z60" s="28" t="s">
        <v>113</v>
      </c>
      <c r="AA60" s="248" t="s">
        <v>502</v>
      </c>
    </row>
    <row r="61" spans="1:27" s="259" customFormat="1">
      <c r="A61" s="282"/>
      <c r="B61" s="413" t="s">
        <v>237</v>
      </c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4"/>
    </row>
    <row r="62" spans="1:27" s="8" customFormat="1">
      <c r="A62" s="289" t="s">
        <v>223</v>
      </c>
      <c r="B62" s="263" t="s">
        <v>441</v>
      </c>
      <c r="C62" s="19" t="s">
        <v>160</v>
      </c>
      <c r="D62" s="33">
        <v>42101</v>
      </c>
      <c r="E62" s="334"/>
      <c r="F62" s="115" t="s">
        <v>207</v>
      </c>
      <c r="G62" s="355"/>
      <c r="H62" s="128" t="s">
        <v>207</v>
      </c>
      <c r="I62" s="7" t="s">
        <v>442</v>
      </c>
      <c r="J62" s="19">
        <v>42103</v>
      </c>
      <c r="K62" s="134">
        <f>IF(J62*D62&gt;0,J62-D62, "")</f>
        <v>2</v>
      </c>
      <c r="L62" s="19">
        <v>42124</v>
      </c>
      <c r="M62" s="45">
        <f t="shared" ref="M62" si="103">IF(L62*J62&gt;0,L62-J62, "")</f>
        <v>21</v>
      </c>
      <c r="N62" s="134">
        <f>IF(L62*D62&gt;0,L62-D62,"" )</f>
        <v>23</v>
      </c>
      <c r="O62" s="115">
        <v>42136</v>
      </c>
      <c r="P62" s="134">
        <f>IF(O62*L62&gt;0,O62-L62,"" )</f>
        <v>12</v>
      </c>
      <c r="Q62" s="369"/>
      <c r="R62" s="383"/>
      <c r="S62" s="335"/>
      <c r="T62" s="222">
        <v>42184</v>
      </c>
      <c r="U62" s="45">
        <f>IF(Z62&lt;&gt;"X",IF(($T62*D62&gt;0),($T62-D62)/7,""),"x")</f>
        <v>11.857142857142858</v>
      </c>
      <c r="V62" s="45">
        <f>IF($T62*L62&gt;0,($T62-L62)/7,"" )</f>
        <v>8.5714285714285712</v>
      </c>
      <c r="W62" s="45">
        <f>IF($T62*O62&gt;0,($T62-O62)/7,"" )</f>
        <v>6.8571428571428568</v>
      </c>
      <c r="X62" s="41" t="str">
        <f>IF($T62*S62&gt;0,($T62-S62)/7, "")</f>
        <v/>
      </c>
      <c r="Y62" s="161" t="s">
        <v>47</v>
      </c>
      <c r="Z62" s="28"/>
      <c r="AA62" s="248"/>
    </row>
    <row r="63" spans="1:27" s="8" customFormat="1">
      <c r="A63" s="289" t="s">
        <v>239</v>
      </c>
      <c r="B63" s="263" t="s">
        <v>459</v>
      </c>
      <c r="C63" s="19" t="s">
        <v>154</v>
      </c>
      <c r="D63" s="33">
        <v>42080</v>
      </c>
      <c r="E63" s="335"/>
      <c r="F63" s="19" t="s">
        <v>207</v>
      </c>
      <c r="G63" s="355"/>
      <c r="H63" s="128" t="s">
        <v>207</v>
      </c>
      <c r="I63" s="7" t="s">
        <v>460</v>
      </c>
      <c r="J63" s="19">
        <v>42125</v>
      </c>
      <c r="K63" s="134">
        <f>IF(J63*D63&gt;0,J63-D63, "")</f>
        <v>45</v>
      </c>
      <c r="L63" s="19">
        <v>42126</v>
      </c>
      <c r="M63" s="45">
        <f t="shared" ref="M63" si="104">IF(L63*J63&gt;0,L63-J63, "")</f>
        <v>1</v>
      </c>
      <c r="N63" s="134">
        <f>IF(L63*D63&gt;0,L63-D63,"" )</f>
        <v>46</v>
      </c>
      <c r="O63" s="421"/>
      <c r="P63" s="422" t="str">
        <f t="shared" ref="P63" si="105">IF(O63*L63&gt;0,O63-L63,"" )</f>
        <v/>
      </c>
      <c r="Q63" s="369"/>
      <c r="R63" s="383"/>
      <c r="S63" s="335"/>
      <c r="T63" s="222">
        <v>42184</v>
      </c>
      <c r="U63" s="45">
        <f>IF(Z63&lt;&gt;"X",IF(($T63*D63&gt;0),($T63-D63)/7,""),"x")</f>
        <v>14.857142857142858</v>
      </c>
      <c r="V63" s="45">
        <f>IF($T63*L63&gt;0,($T63-L63)/7,"" )</f>
        <v>8.2857142857142865</v>
      </c>
      <c r="W63" s="45" t="str">
        <f>IF($T63*O63&gt;0,($T63-O63)/7,"" )</f>
        <v/>
      </c>
      <c r="X63" s="41" t="str">
        <f>IF($T63*S63&gt;0,($T63-S63)/7, "")</f>
        <v/>
      </c>
      <c r="Y63" s="161" t="s">
        <v>47</v>
      </c>
      <c r="Z63" s="28"/>
      <c r="AA63" s="248"/>
    </row>
    <row r="64" spans="1:27" s="8" customFormat="1">
      <c r="A64" s="289" t="s">
        <v>223</v>
      </c>
      <c r="B64" s="263" t="s">
        <v>269</v>
      </c>
      <c r="C64" s="19" t="s">
        <v>156</v>
      </c>
      <c r="D64" s="33">
        <v>42084</v>
      </c>
      <c r="E64" s="334"/>
      <c r="F64" s="115" t="s">
        <v>207</v>
      </c>
      <c r="G64" s="355"/>
      <c r="H64" s="128" t="s">
        <v>207</v>
      </c>
      <c r="I64" s="7" t="s">
        <v>221</v>
      </c>
      <c r="J64" s="19">
        <v>42088</v>
      </c>
      <c r="K64" s="134">
        <f>IF(J64*D64&gt;0,J64-D64, "")</f>
        <v>4</v>
      </c>
      <c r="L64" s="19">
        <v>42124</v>
      </c>
      <c r="M64" s="45">
        <f t="shared" ref="M64" si="106">IF(L64*J64&gt;0,L64-J64, "")</f>
        <v>36</v>
      </c>
      <c r="N64" s="134">
        <f>IF(L64*D64&gt;0,L64-D64,"" )</f>
        <v>40</v>
      </c>
      <c r="O64" s="115">
        <v>42131</v>
      </c>
      <c r="P64" s="134">
        <f t="shared" ref="P64" si="107">IF(O64*L64&gt;0,O64-L64,"" )</f>
        <v>7</v>
      </c>
      <c r="Q64" s="369"/>
      <c r="R64" s="383"/>
      <c r="S64" s="335"/>
      <c r="T64" s="222">
        <v>42184</v>
      </c>
      <c r="U64" s="45">
        <f>IF(Z64&lt;&gt;"X",IF(($T64*D64&gt;0),($T64-D64)/7,""),"x")</f>
        <v>14.285714285714286</v>
      </c>
      <c r="V64" s="45">
        <f>IF($T64*L64&gt;0,($T64-L64)/7,"" )</f>
        <v>8.5714285714285712</v>
      </c>
      <c r="W64" s="45">
        <f>IF($T64*O64&gt;0,($T64-O64)/7,"" )</f>
        <v>7.5714285714285712</v>
      </c>
      <c r="X64" s="41" t="str">
        <f>IF($T64*S64&gt;0,($T64-S64)/7, "")</f>
        <v/>
      </c>
      <c r="Y64" s="161" t="s">
        <v>47</v>
      </c>
      <c r="Z64" s="28"/>
      <c r="AA64" s="248"/>
    </row>
    <row r="65" spans="1:27" s="8" customFormat="1">
      <c r="A65" s="302" t="s">
        <v>239</v>
      </c>
      <c r="B65" s="317" t="s">
        <v>394</v>
      </c>
      <c r="C65" s="318"/>
      <c r="D65" s="304">
        <v>42108</v>
      </c>
      <c r="E65" s="338"/>
      <c r="F65" s="311" t="s">
        <v>32</v>
      </c>
      <c r="G65" s="351"/>
      <c r="H65" s="308" t="s">
        <v>51</v>
      </c>
      <c r="I65" s="306" t="s">
        <v>418</v>
      </c>
      <c r="J65" s="307">
        <v>42110</v>
      </c>
      <c r="K65" s="309">
        <f>IF(J65*D65&gt;0,J65-D65, "")</f>
        <v>2</v>
      </c>
      <c r="L65" s="307">
        <v>42128</v>
      </c>
      <c r="M65" s="315">
        <f>IF(L65*J65&gt;0,L65-J65, "")</f>
        <v>18</v>
      </c>
      <c r="N65" s="309">
        <f>IF(L65*D65&gt;0,L65-D65,"" )</f>
        <v>20</v>
      </c>
      <c r="O65" s="311">
        <v>42131</v>
      </c>
      <c r="P65" s="309">
        <f>IF(O65*L65&gt;0,O65-L65,"" )</f>
        <v>3</v>
      </c>
      <c r="Q65" s="368"/>
      <c r="R65" s="384"/>
      <c r="S65" s="330"/>
      <c r="T65" s="313">
        <v>42182</v>
      </c>
      <c r="U65" s="315" t="str">
        <f>IF(Z65&lt;&gt;"X",IF(($T65*D65&gt;0),($T65-D65)/7,""),"x")</f>
        <v>x</v>
      </c>
      <c r="V65" s="315">
        <f>IF($T65*L65&gt;0,($T65-L65)/7,"" )</f>
        <v>7.7142857142857144</v>
      </c>
      <c r="W65" s="315">
        <f>IF($T65*O65&gt;0,($T65-O65)/7,"" )</f>
        <v>7.2857142857142856</v>
      </c>
      <c r="X65" s="312" t="str">
        <f>IF($T65*S65&gt;0,($T65-S65)/7, "")</f>
        <v/>
      </c>
      <c r="Y65" s="314" t="s">
        <v>403</v>
      </c>
      <c r="Z65" s="305" t="s">
        <v>113</v>
      </c>
      <c r="AA65" s="396" t="s">
        <v>405</v>
      </c>
    </row>
    <row r="66" spans="1:27" s="8" customFormat="1">
      <c r="A66" s="302" t="s">
        <v>239</v>
      </c>
      <c r="B66" s="319" t="s">
        <v>451</v>
      </c>
      <c r="C66" s="318"/>
      <c r="D66" s="304">
        <v>42111</v>
      </c>
      <c r="E66" s="338"/>
      <c r="F66" s="311" t="s">
        <v>207</v>
      </c>
      <c r="G66" s="351"/>
      <c r="H66" s="308" t="s">
        <v>207</v>
      </c>
      <c r="I66" s="306" t="s">
        <v>452</v>
      </c>
      <c r="J66" s="307">
        <v>42114</v>
      </c>
      <c r="K66" s="309">
        <f>IF(J66*D66&gt;0,J66-D66, "")</f>
        <v>3</v>
      </c>
      <c r="L66" s="404"/>
      <c r="M66" s="405" t="str">
        <f t="shared" ref="M66" si="108">IF(L66*J66&gt;0,L66-J66, "")</f>
        <v/>
      </c>
      <c r="N66" s="406" t="str">
        <f>IF(L66*D66&gt;0,L66-D66,"" )</f>
        <v/>
      </c>
      <c r="O66" s="407"/>
      <c r="P66" s="408" t="str">
        <f>IF(O66*L66&gt;0,O66-L66,"" )</f>
        <v/>
      </c>
      <c r="Q66" s="368"/>
      <c r="R66" s="384"/>
      <c r="S66" s="330"/>
      <c r="T66" s="313">
        <v>42181</v>
      </c>
      <c r="U66" s="315">
        <f>IF(Z66&lt;&gt;"X",IF(($T66*D66&gt;0),($T66-D66)/7,""),"x")</f>
        <v>10</v>
      </c>
      <c r="V66" s="315" t="str">
        <f>IF($T66*L66&gt;0,($T66-L66)/7,"" )</f>
        <v/>
      </c>
      <c r="W66" s="315" t="str">
        <f>IF($T66*O66&gt;0,($T66-O66)/7,"" )</f>
        <v/>
      </c>
      <c r="X66" s="312" t="str">
        <f>IF($T66*S66&gt;0,($T66-S66)/7, "")</f>
        <v/>
      </c>
      <c r="Y66" s="314" t="s">
        <v>403</v>
      </c>
      <c r="Z66" s="305"/>
      <c r="AA66" s="396"/>
    </row>
    <row r="67" spans="1:27" s="58" customFormat="1">
      <c r="A67" s="288" t="s">
        <v>223</v>
      </c>
      <c r="B67" s="265" t="s">
        <v>271</v>
      </c>
      <c r="C67" s="59" t="s">
        <v>148</v>
      </c>
      <c r="D67" s="61">
        <v>42080</v>
      </c>
      <c r="E67" s="337"/>
      <c r="F67" s="116" t="s">
        <v>51</v>
      </c>
      <c r="G67" s="357"/>
      <c r="H67" s="127" t="s">
        <v>207</v>
      </c>
      <c r="I67" s="57" t="s">
        <v>443</v>
      </c>
      <c r="J67" s="59">
        <v>42081</v>
      </c>
      <c r="K67" s="135">
        <f>IF(J67*D67&gt;0,J67-D67, "")</f>
        <v>1</v>
      </c>
      <c r="L67" s="59">
        <v>42123</v>
      </c>
      <c r="M67" s="48">
        <f>IF(L67*J67&gt;0,L67-J67, "")</f>
        <v>42</v>
      </c>
      <c r="N67" s="135">
        <f>IF(L67*D67&gt;0,L67-D67,"" )</f>
        <v>43</v>
      </c>
      <c r="O67" s="116">
        <v>42128</v>
      </c>
      <c r="P67" s="135">
        <f t="shared" ref="P67" si="109">IF(O67*L67&gt;0,O67-L67,"" )</f>
        <v>5</v>
      </c>
      <c r="Q67" s="370"/>
      <c r="R67" s="383"/>
      <c r="S67" s="339"/>
      <c r="T67" s="223">
        <v>42181</v>
      </c>
      <c r="U67" s="48">
        <f>IF(Z67&lt;&gt;"X",IF(($T67*D67&gt;0),($T67-D67)/7,""),"x")</f>
        <v>14.428571428571429</v>
      </c>
      <c r="V67" s="48">
        <f>IF($T67*L67&gt;0,($T67-L67)/7,"" )</f>
        <v>8.2857142857142865</v>
      </c>
      <c r="W67" s="48">
        <f>IF($T67*O67&gt;0,($T67-O67)/7,"" )</f>
        <v>7.5714285714285712</v>
      </c>
      <c r="X67" s="41" t="str">
        <f>IF($T67*S67&gt;0,($T67-S67)/7, "")</f>
        <v/>
      </c>
      <c r="Y67" s="160" t="s">
        <v>31</v>
      </c>
      <c r="Z67" s="60"/>
      <c r="AA67" s="249"/>
    </row>
    <row r="68" spans="1:27" s="8" customFormat="1">
      <c r="A68" s="289" t="s">
        <v>239</v>
      </c>
      <c r="B68" s="263" t="s">
        <v>537</v>
      </c>
      <c r="C68" s="19" t="s">
        <v>155</v>
      </c>
      <c r="D68" s="33">
        <v>42038</v>
      </c>
      <c r="E68" s="335"/>
      <c r="F68" s="19" t="s">
        <v>46</v>
      </c>
      <c r="G68" s="355"/>
      <c r="H68" s="128" t="s">
        <v>207</v>
      </c>
      <c r="I68" s="7" t="s">
        <v>177</v>
      </c>
      <c r="J68" s="19">
        <v>42059</v>
      </c>
      <c r="K68" s="134">
        <f>IF(J68*D68&gt;0,J68-D68, "")</f>
        <v>21</v>
      </c>
      <c r="L68" s="19">
        <v>42116</v>
      </c>
      <c r="M68" s="45">
        <f>IF(L68*J68&gt;0,L68-J68, "")</f>
        <v>57</v>
      </c>
      <c r="N68" s="134">
        <f>IF(L68*D68&gt;0,L68-D68,"" )</f>
        <v>78</v>
      </c>
      <c r="O68" s="115">
        <v>42119</v>
      </c>
      <c r="P68" s="134">
        <f>IF(O68*L68&gt;0,O68-L68,"" )</f>
        <v>3</v>
      </c>
      <c r="Q68" s="369"/>
      <c r="R68" s="383"/>
      <c r="S68" s="335"/>
      <c r="T68" s="222">
        <v>42181</v>
      </c>
      <c r="U68" s="45">
        <f>IF(Z68&lt;&gt;"X",IF(($T68*D68&gt;0),($T68-D68)/7,""),"x")</f>
        <v>20.428571428571427</v>
      </c>
      <c r="V68" s="45">
        <f>IF($T68*L68&gt;0,($T68-L68)/7,"" )</f>
        <v>9.2857142857142865</v>
      </c>
      <c r="W68" s="45">
        <f>IF($T68*O68&gt;0,($T68-O68)/7,"" )</f>
        <v>8.8571428571428577</v>
      </c>
      <c r="X68" s="41" t="str">
        <f>IF($T68*S68&gt;0,($T68-S68)/7, "")</f>
        <v/>
      </c>
      <c r="Y68" s="161" t="s">
        <v>47</v>
      </c>
      <c r="Z68" s="28"/>
      <c r="AA68" s="248" t="s">
        <v>124</v>
      </c>
    </row>
    <row r="69" spans="1:27" s="58" customFormat="1">
      <c r="A69" s="288" t="s">
        <v>223</v>
      </c>
      <c r="B69" s="265" t="s">
        <v>491</v>
      </c>
      <c r="C69" s="59" t="s">
        <v>148</v>
      </c>
      <c r="D69" s="61">
        <v>42086</v>
      </c>
      <c r="E69" s="337"/>
      <c r="F69" s="116" t="s">
        <v>207</v>
      </c>
      <c r="G69" s="357"/>
      <c r="H69" s="127" t="s">
        <v>207</v>
      </c>
      <c r="I69" s="57" t="s">
        <v>492</v>
      </c>
      <c r="J69" s="59">
        <v>42090</v>
      </c>
      <c r="K69" s="135">
        <f t="shared" ref="K69:K74" si="110">IF(J69*D69&gt;0,J69-D69, "")</f>
        <v>4</v>
      </c>
      <c r="L69" s="59">
        <v>42131</v>
      </c>
      <c r="M69" s="48">
        <f>IF(L69*J69&gt;0,L69-J69, "")</f>
        <v>41</v>
      </c>
      <c r="N69" s="135">
        <f t="shared" ref="N69:N74" si="111">IF(L69*D69&gt;0,L69-D69,"" )</f>
        <v>45</v>
      </c>
      <c r="O69" s="116">
        <v>42135</v>
      </c>
      <c r="P69" s="135">
        <f t="shared" ref="P69" si="112">IF(O69*L69&gt;0,O69-L69,"" )</f>
        <v>4</v>
      </c>
      <c r="Q69" s="370"/>
      <c r="R69" s="383"/>
      <c r="S69" s="339"/>
      <c r="T69" s="223">
        <v>42180</v>
      </c>
      <c r="U69" s="48">
        <f t="shared" ref="U69:U74" si="113">IF(Z69&lt;&gt;"X",IF(($T69*D69&gt;0),($T69-D69)/7,""),"x")</f>
        <v>13.428571428571429</v>
      </c>
      <c r="V69" s="48">
        <f t="shared" ref="V69:V76" si="114">IF($T69*L69&gt;0,($T69-L69)/7,"" )</f>
        <v>7</v>
      </c>
      <c r="W69" s="48">
        <f t="shared" ref="W69:W76" si="115">IF($T69*O69&gt;0,($T69-O69)/7,"" )</f>
        <v>6.4285714285714288</v>
      </c>
      <c r="X69" s="41" t="str">
        <f t="shared" ref="X69:X76" si="116">IF($T69*S69&gt;0,($T69-S69)/7, "")</f>
        <v/>
      </c>
      <c r="Y69" s="160" t="s">
        <v>31</v>
      </c>
      <c r="Z69" s="60"/>
      <c r="AA69" s="249"/>
    </row>
    <row r="70" spans="1:27" s="8" customFormat="1">
      <c r="A70" s="289" t="s">
        <v>223</v>
      </c>
      <c r="B70" s="263" t="s">
        <v>282</v>
      </c>
      <c r="C70" s="19" t="s">
        <v>156</v>
      </c>
      <c r="D70" s="33">
        <v>42030</v>
      </c>
      <c r="E70" s="335"/>
      <c r="F70" s="19" t="s">
        <v>170</v>
      </c>
      <c r="G70" s="355"/>
      <c r="H70" s="128" t="s">
        <v>207</v>
      </c>
      <c r="I70" s="7" t="s">
        <v>235</v>
      </c>
      <c r="J70" s="19">
        <v>42059</v>
      </c>
      <c r="K70" s="207">
        <f t="shared" si="110"/>
        <v>29</v>
      </c>
      <c r="L70" s="19">
        <v>42115</v>
      </c>
      <c r="M70" s="45">
        <f>IF(L70*J70&gt;0,L70-J70, "")</f>
        <v>56</v>
      </c>
      <c r="N70" s="134">
        <f t="shared" si="111"/>
        <v>85</v>
      </c>
      <c r="O70" s="115">
        <v>42126</v>
      </c>
      <c r="P70" s="134">
        <f>IF(O70*L70&gt;0,O70-L70,"" )</f>
        <v>11</v>
      </c>
      <c r="Q70" s="369"/>
      <c r="R70" s="385"/>
      <c r="S70" s="335"/>
      <c r="T70" s="222">
        <v>42180</v>
      </c>
      <c r="U70" s="47">
        <f t="shared" si="113"/>
        <v>21.428571428571427</v>
      </c>
      <c r="V70" s="47">
        <f t="shared" si="114"/>
        <v>9.2857142857142865</v>
      </c>
      <c r="W70" s="47">
        <f t="shared" si="115"/>
        <v>7.7142857142857144</v>
      </c>
      <c r="X70" s="41" t="str">
        <f t="shared" si="116"/>
        <v/>
      </c>
      <c r="Y70" s="161" t="s">
        <v>47</v>
      </c>
      <c r="Z70" s="28"/>
      <c r="AA70" s="248"/>
    </row>
    <row r="71" spans="1:27" s="8" customFormat="1">
      <c r="A71" s="289" t="s">
        <v>239</v>
      </c>
      <c r="B71" s="263" t="s">
        <v>268</v>
      </c>
      <c r="C71" s="19" t="s">
        <v>155</v>
      </c>
      <c r="D71" s="33">
        <v>42079</v>
      </c>
      <c r="E71" s="335"/>
      <c r="F71" s="19" t="s">
        <v>207</v>
      </c>
      <c r="G71" s="355"/>
      <c r="H71" s="128" t="s">
        <v>207</v>
      </c>
      <c r="I71" s="7" t="s">
        <v>233</v>
      </c>
      <c r="J71" s="19">
        <v>42086</v>
      </c>
      <c r="K71" s="134">
        <f t="shared" si="110"/>
        <v>7</v>
      </c>
      <c r="L71" s="19">
        <v>42123</v>
      </c>
      <c r="M71" s="45">
        <f t="shared" ref="M71" si="117">IF(L71*J71&gt;0,L71-J71, "")</f>
        <v>37</v>
      </c>
      <c r="N71" s="134">
        <f t="shared" si="111"/>
        <v>44</v>
      </c>
      <c r="O71" s="115">
        <v>42126</v>
      </c>
      <c r="P71" s="134">
        <f t="shared" ref="P71" si="118">IF(O71*L71&gt;0,O71-L71,"" )</f>
        <v>3</v>
      </c>
      <c r="Q71" s="369"/>
      <c r="R71" s="383"/>
      <c r="S71" s="335"/>
      <c r="T71" s="222">
        <v>42180</v>
      </c>
      <c r="U71" s="45">
        <f t="shared" si="113"/>
        <v>14.428571428571429</v>
      </c>
      <c r="V71" s="45">
        <f t="shared" si="114"/>
        <v>8.1428571428571423</v>
      </c>
      <c r="W71" s="45">
        <f t="shared" si="115"/>
        <v>7.7142857142857144</v>
      </c>
      <c r="X71" s="41" t="str">
        <f t="shared" si="116"/>
        <v/>
      </c>
      <c r="Y71" s="161" t="s">
        <v>47</v>
      </c>
      <c r="Z71" s="28"/>
      <c r="AA71" s="248"/>
    </row>
    <row r="72" spans="1:27" s="58" customFormat="1">
      <c r="A72" s="288" t="s">
        <v>240</v>
      </c>
      <c r="B72" s="265" t="s">
        <v>270</v>
      </c>
      <c r="C72" s="59" t="s">
        <v>151</v>
      </c>
      <c r="D72" s="61">
        <v>42081</v>
      </c>
      <c r="E72" s="337"/>
      <c r="F72" s="116" t="s">
        <v>51</v>
      </c>
      <c r="G72" s="357"/>
      <c r="H72" s="127" t="s">
        <v>54</v>
      </c>
      <c r="I72" s="57" t="s">
        <v>220</v>
      </c>
      <c r="J72" s="59">
        <v>42081</v>
      </c>
      <c r="K72" s="133">
        <f t="shared" si="110"/>
        <v>0</v>
      </c>
      <c r="L72" s="59">
        <v>42118</v>
      </c>
      <c r="M72" s="48">
        <f>IF(L72*J72&gt;0,L72-J72, "")</f>
        <v>37</v>
      </c>
      <c r="N72" s="135">
        <f t="shared" si="111"/>
        <v>37</v>
      </c>
      <c r="O72" s="116">
        <v>42123</v>
      </c>
      <c r="P72" s="135">
        <f t="shared" ref="P72" si="119">IF(O72*L72&gt;0,O72-L72,"" )</f>
        <v>5</v>
      </c>
      <c r="Q72" s="370"/>
      <c r="R72" s="383"/>
      <c r="S72" s="339"/>
      <c r="T72" s="223">
        <v>42179</v>
      </c>
      <c r="U72" s="48">
        <f t="shared" si="113"/>
        <v>14</v>
      </c>
      <c r="V72" s="48">
        <f t="shared" si="114"/>
        <v>8.7142857142857135</v>
      </c>
      <c r="W72" s="48">
        <f t="shared" si="115"/>
        <v>8</v>
      </c>
      <c r="X72" s="41" t="str">
        <f t="shared" si="116"/>
        <v/>
      </c>
      <c r="Y72" s="160" t="s">
        <v>31</v>
      </c>
      <c r="Z72" s="60"/>
      <c r="AA72" s="249"/>
    </row>
    <row r="73" spans="1:27" s="8" customFormat="1">
      <c r="A73" s="289" t="s">
        <v>223</v>
      </c>
      <c r="B73" s="263" t="s">
        <v>408</v>
      </c>
      <c r="C73" s="19" t="s">
        <v>156</v>
      </c>
      <c r="D73" s="33">
        <v>42081</v>
      </c>
      <c r="E73" s="334"/>
      <c r="F73" s="115" t="s">
        <v>54</v>
      </c>
      <c r="G73" s="355"/>
      <c r="H73" s="128" t="s">
        <v>54</v>
      </c>
      <c r="I73" s="7" t="s">
        <v>417</v>
      </c>
      <c r="J73" s="19">
        <v>42086</v>
      </c>
      <c r="K73" s="134">
        <f t="shared" si="110"/>
        <v>5</v>
      </c>
      <c r="L73" s="19">
        <v>42118</v>
      </c>
      <c r="M73" s="45">
        <f>IF(L73*J73&gt;0,L73-J73, "")</f>
        <v>32</v>
      </c>
      <c r="N73" s="134">
        <f t="shared" si="111"/>
        <v>37</v>
      </c>
      <c r="O73" s="115">
        <v>42126</v>
      </c>
      <c r="P73" s="134">
        <f>IF(O73*L73&gt;0,O73-L73,"" )</f>
        <v>8</v>
      </c>
      <c r="Q73" s="369"/>
      <c r="R73" s="383"/>
      <c r="S73" s="335"/>
      <c r="T73" s="222">
        <v>42179</v>
      </c>
      <c r="U73" s="45">
        <f t="shared" si="113"/>
        <v>14</v>
      </c>
      <c r="V73" s="45">
        <f t="shared" si="114"/>
        <v>8.7142857142857135</v>
      </c>
      <c r="W73" s="45">
        <f t="shared" si="115"/>
        <v>7.5714285714285712</v>
      </c>
      <c r="X73" s="41" t="str">
        <f t="shared" si="116"/>
        <v/>
      </c>
      <c r="Y73" s="161" t="s">
        <v>47</v>
      </c>
      <c r="Z73" s="28"/>
      <c r="AA73" s="248"/>
    </row>
    <row r="74" spans="1:27" s="8" customFormat="1">
      <c r="A74" s="289" t="s">
        <v>239</v>
      </c>
      <c r="B74" s="263" t="s">
        <v>432</v>
      </c>
      <c r="C74" s="19" t="s">
        <v>155</v>
      </c>
      <c r="D74" s="33">
        <v>42052</v>
      </c>
      <c r="E74" s="334"/>
      <c r="F74" s="115" t="s">
        <v>170</v>
      </c>
      <c r="G74" s="355"/>
      <c r="H74" s="128" t="s">
        <v>207</v>
      </c>
      <c r="I74" s="7" t="s">
        <v>190</v>
      </c>
      <c r="J74" s="19">
        <v>42055</v>
      </c>
      <c r="K74" s="134">
        <f t="shared" si="110"/>
        <v>3</v>
      </c>
      <c r="L74" s="19">
        <v>42116</v>
      </c>
      <c r="M74" s="45">
        <f t="shared" ref="M74" si="120">IF(L74*J74&gt;0,L74-J74, "")</f>
        <v>61</v>
      </c>
      <c r="N74" s="134">
        <f t="shared" si="111"/>
        <v>64</v>
      </c>
      <c r="O74" s="115">
        <v>42120</v>
      </c>
      <c r="P74" s="134">
        <f>IF(O74*L74&gt;0,O74-L74,"" )</f>
        <v>4</v>
      </c>
      <c r="Q74" s="369"/>
      <c r="R74" s="383"/>
      <c r="S74" s="335"/>
      <c r="T74" s="222">
        <v>42179</v>
      </c>
      <c r="U74" s="45">
        <f t="shared" si="113"/>
        <v>18.142857142857142</v>
      </c>
      <c r="V74" s="45">
        <f t="shared" si="114"/>
        <v>9</v>
      </c>
      <c r="W74" s="45">
        <f t="shared" si="115"/>
        <v>8.4285714285714288</v>
      </c>
      <c r="X74" s="41" t="str">
        <f t="shared" si="116"/>
        <v/>
      </c>
      <c r="Y74" s="161" t="s">
        <v>47</v>
      </c>
      <c r="Z74" s="28"/>
      <c r="AA74" s="248"/>
    </row>
    <row r="75" spans="1:27" s="411" customFormat="1">
      <c r="A75" s="288" t="s">
        <v>223</v>
      </c>
      <c r="B75" s="265" t="s">
        <v>474</v>
      </c>
      <c r="C75" s="59" t="s">
        <v>148</v>
      </c>
      <c r="D75" s="61">
        <v>42101</v>
      </c>
      <c r="E75" s="116"/>
      <c r="F75" s="116" t="s">
        <v>207</v>
      </c>
      <c r="G75" s="59"/>
      <c r="H75" s="127" t="s">
        <v>207</v>
      </c>
      <c r="I75" s="57" t="s">
        <v>484</v>
      </c>
      <c r="J75" s="59">
        <v>42102</v>
      </c>
      <c r="K75" s="135">
        <f t="shared" ref="K75" si="121">IF(J75*D75&gt;0,J75-D75, "")</f>
        <v>1</v>
      </c>
      <c r="L75" s="59">
        <v>42136</v>
      </c>
      <c r="M75" s="48">
        <f t="shared" ref="M75" si="122">IF(L75*J75&gt;0,L75-J75, "")</f>
        <v>34</v>
      </c>
      <c r="N75" s="135">
        <f t="shared" ref="N75" si="123">IF(L75*D75&gt;0,L75-D75,"" )</f>
        <v>35</v>
      </c>
      <c r="O75" s="116">
        <v>42139</v>
      </c>
      <c r="P75" s="135">
        <f t="shared" ref="P75" si="124">IF(O75*L75&gt;0,O75-L75,"" )</f>
        <v>3</v>
      </c>
      <c r="Q75" s="40"/>
      <c r="R75" s="409"/>
      <c r="S75" s="60"/>
      <c r="T75" s="223">
        <v>42179</v>
      </c>
      <c r="U75" s="48">
        <f t="shared" ref="U75:U80" si="125">IF(Z75&lt;&gt;"X",IF(($T75*D75&gt;0),($T75-D75)/7,""),"x")</f>
        <v>11.142857142857142</v>
      </c>
      <c r="V75" s="48">
        <f t="shared" si="114"/>
        <v>6.1428571428571432</v>
      </c>
      <c r="W75" s="48">
        <f t="shared" si="115"/>
        <v>5.7142857142857144</v>
      </c>
      <c r="X75" s="41" t="str">
        <f t="shared" si="116"/>
        <v/>
      </c>
      <c r="Y75" s="160" t="s">
        <v>31</v>
      </c>
      <c r="Z75" s="60"/>
      <c r="AA75" s="410"/>
    </row>
    <row r="76" spans="1:27" s="58" customFormat="1">
      <c r="A76" s="288" t="s">
        <v>223</v>
      </c>
      <c r="B76" s="265" t="s">
        <v>461</v>
      </c>
      <c r="C76" s="59" t="s">
        <v>150</v>
      </c>
      <c r="D76" s="61">
        <v>42094</v>
      </c>
      <c r="E76" s="337"/>
      <c r="F76" s="116" t="s">
        <v>207</v>
      </c>
      <c r="G76" s="357"/>
      <c r="H76" s="127" t="s">
        <v>207</v>
      </c>
      <c r="I76" s="57" t="s">
        <v>389</v>
      </c>
      <c r="J76" s="59">
        <v>42096</v>
      </c>
      <c r="K76" s="135">
        <f>IF(J76*D76&gt;0,J76-D76, "")</f>
        <v>2</v>
      </c>
      <c r="L76" s="59">
        <v>42131</v>
      </c>
      <c r="M76" s="48">
        <f>IF(L76*J76&gt;0,L76-J76, "")</f>
        <v>35</v>
      </c>
      <c r="N76" s="135">
        <f>IF(L76*D76&gt;0,L76-D76,"" )</f>
        <v>37</v>
      </c>
      <c r="O76" s="116">
        <v>42136</v>
      </c>
      <c r="P76" s="135">
        <f>IF(O76*L76&gt;0,O76-L76,"" )</f>
        <v>5</v>
      </c>
      <c r="Q76" s="370"/>
      <c r="R76" s="383"/>
      <c r="S76" s="339"/>
      <c r="T76" s="223">
        <v>42179</v>
      </c>
      <c r="U76" s="48">
        <f t="shared" si="125"/>
        <v>12.142857142857142</v>
      </c>
      <c r="V76" s="48">
        <f t="shared" si="114"/>
        <v>6.8571428571428568</v>
      </c>
      <c r="W76" s="48">
        <f t="shared" si="115"/>
        <v>6.1428571428571432</v>
      </c>
      <c r="X76" s="41" t="str">
        <f t="shared" si="116"/>
        <v/>
      </c>
      <c r="Y76" s="160" t="s">
        <v>31</v>
      </c>
      <c r="Z76" s="60"/>
      <c r="AA76" s="249"/>
    </row>
    <row r="77" spans="1:27" s="8" customFormat="1">
      <c r="A77" s="289" t="s">
        <v>223</v>
      </c>
      <c r="B77" s="263" t="s">
        <v>301</v>
      </c>
      <c r="C77" s="19" t="s">
        <v>156</v>
      </c>
      <c r="D77" s="33">
        <v>41935</v>
      </c>
      <c r="E77" s="335"/>
      <c r="F77" s="19" t="s">
        <v>54</v>
      </c>
      <c r="G77" s="355"/>
      <c r="H77" s="128" t="s">
        <v>207</v>
      </c>
      <c r="I77" s="7" t="s">
        <v>178</v>
      </c>
      <c r="J77" s="19">
        <v>42065</v>
      </c>
      <c r="K77" s="134">
        <f>IF(J77*D77&gt;0,J77-D77, "")</f>
        <v>130</v>
      </c>
      <c r="L77" s="19">
        <v>42107</v>
      </c>
      <c r="M77" s="45">
        <f>IF(L77*J77&gt;0,L77-J77, "")</f>
        <v>42</v>
      </c>
      <c r="N77" s="134">
        <f>IF(L77*D77&gt;0,L77-D77,"" )</f>
        <v>172</v>
      </c>
      <c r="O77" s="115">
        <v>42126</v>
      </c>
      <c r="P77" s="134">
        <f>IF(O77*L77&gt;0,O77-L77,"" )</f>
        <v>19</v>
      </c>
      <c r="Q77" s="369"/>
      <c r="R77" s="383"/>
      <c r="S77" s="335"/>
      <c r="T77" s="222">
        <v>42178</v>
      </c>
      <c r="U77" s="45" t="str">
        <f t="shared" si="125"/>
        <v>x</v>
      </c>
      <c r="V77" s="45">
        <f t="shared" ref="V77:V82" si="126">IF($T77*L77&gt;0,($T77-L77)/7,"" )</f>
        <v>10.142857142857142</v>
      </c>
      <c r="W77" s="45">
        <f t="shared" ref="W77:W82" si="127">IF($T77*O77&gt;0,($T77-O77)/7,"" )</f>
        <v>7.4285714285714288</v>
      </c>
      <c r="X77" s="41" t="str">
        <f t="shared" ref="X77:X82" si="128">IF($T77*S77&gt;0,($T77-S77)/7, "")</f>
        <v/>
      </c>
      <c r="Y77" s="161" t="s">
        <v>47</v>
      </c>
      <c r="Z77" s="28" t="s">
        <v>113</v>
      </c>
      <c r="AA77" s="248" t="s">
        <v>114</v>
      </c>
    </row>
    <row r="78" spans="1:27" s="8" customFormat="1">
      <c r="A78" s="289" t="s">
        <v>239</v>
      </c>
      <c r="B78" s="263" t="s">
        <v>273</v>
      </c>
      <c r="C78" s="19" t="s">
        <v>155</v>
      </c>
      <c r="D78" s="33">
        <v>42075</v>
      </c>
      <c r="E78" s="334"/>
      <c r="F78" s="115" t="s">
        <v>207</v>
      </c>
      <c r="G78" s="355"/>
      <c r="H78" s="128" t="s">
        <v>207</v>
      </c>
      <c r="I78" s="7" t="s">
        <v>218</v>
      </c>
      <c r="J78" s="19">
        <v>42084</v>
      </c>
      <c r="K78" s="134">
        <f>IF(J78*D78&gt;0,J78-D78, "")</f>
        <v>9</v>
      </c>
      <c r="L78" s="19">
        <v>42123</v>
      </c>
      <c r="M78" s="45">
        <f>IF(L78*J78&gt;0,L78-J78, "")</f>
        <v>39</v>
      </c>
      <c r="N78" s="134">
        <f>IF(L78*D78&gt;0,L78-D78,"" )</f>
        <v>48</v>
      </c>
      <c r="O78" s="115">
        <v>42126</v>
      </c>
      <c r="P78" s="134">
        <f>IF(O78*L78&gt;0,O78-L78,"" )</f>
        <v>3</v>
      </c>
      <c r="Q78" s="369"/>
      <c r="R78" s="383"/>
      <c r="S78" s="335"/>
      <c r="T78" s="222">
        <v>42179</v>
      </c>
      <c r="U78" s="45">
        <f t="shared" si="125"/>
        <v>14.857142857142858</v>
      </c>
      <c r="V78" s="45">
        <f t="shared" si="126"/>
        <v>8</v>
      </c>
      <c r="W78" s="45">
        <f t="shared" si="127"/>
        <v>7.5714285714285712</v>
      </c>
      <c r="X78" s="41" t="str">
        <f t="shared" si="128"/>
        <v/>
      </c>
      <c r="Y78" s="161" t="s">
        <v>47</v>
      </c>
      <c r="Z78" s="28"/>
      <c r="AA78" s="248"/>
    </row>
    <row r="79" spans="1:27" s="8" customFormat="1">
      <c r="A79" s="289" t="s">
        <v>239</v>
      </c>
      <c r="B79" s="263" t="s">
        <v>445</v>
      </c>
      <c r="C79" s="19" t="s">
        <v>155</v>
      </c>
      <c r="D79" s="33">
        <v>42064</v>
      </c>
      <c r="E79" s="334"/>
      <c r="F79" s="115" t="s">
        <v>207</v>
      </c>
      <c r="G79" s="355"/>
      <c r="H79" s="128" t="s">
        <v>207</v>
      </c>
      <c r="I79" s="7" t="s">
        <v>446</v>
      </c>
      <c r="J79" s="19">
        <v>42066</v>
      </c>
      <c r="K79" s="134">
        <f>IF(J79*D79&gt;0,J79-D79, "")</f>
        <v>2</v>
      </c>
      <c r="L79" s="19">
        <v>42123</v>
      </c>
      <c r="M79" s="45">
        <f t="shared" ref="M79" si="129">IF(L79*J79&gt;0,L79-J79, "")</f>
        <v>57</v>
      </c>
      <c r="N79" s="134">
        <f>IF(L79*D79&gt;0,L79-D79,"" )</f>
        <v>59</v>
      </c>
      <c r="O79" s="115">
        <v>42126</v>
      </c>
      <c r="P79" s="134">
        <f>IF(O79*L79&gt;0,O79-L79,"" )</f>
        <v>3</v>
      </c>
      <c r="Q79" s="369"/>
      <c r="R79" s="383"/>
      <c r="S79" s="335"/>
      <c r="T79" s="222">
        <v>42178</v>
      </c>
      <c r="U79" s="45">
        <f t="shared" si="125"/>
        <v>16.285714285714285</v>
      </c>
      <c r="V79" s="45">
        <f t="shared" si="126"/>
        <v>7.8571428571428568</v>
      </c>
      <c r="W79" s="45">
        <f t="shared" si="127"/>
        <v>7.4285714285714288</v>
      </c>
      <c r="X79" s="41" t="str">
        <f t="shared" si="128"/>
        <v/>
      </c>
      <c r="Y79" s="161" t="s">
        <v>47</v>
      </c>
      <c r="Z79" s="28"/>
      <c r="AA79" s="248"/>
    </row>
    <row r="80" spans="1:27" s="58" customFormat="1">
      <c r="A80" s="288" t="s">
        <v>239</v>
      </c>
      <c r="B80" s="265" t="s">
        <v>409</v>
      </c>
      <c r="C80" s="59" t="s">
        <v>155</v>
      </c>
      <c r="D80" s="61">
        <v>42047</v>
      </c>
      <c r="E80" s="337"/>
      <c r="F80" s="116" t="s">
        <v>51</v>
      </c>
      <c r="G80" s="357"/>
      <c r="H80" s="127" t="s">
        <v>54</v>
      </c>
      <c r="I80" s="57" t="s">
        <v>410</v>
      </c>
      <c r="J80" s="59">
        <v>42048</v>
      </c>
      <c r="K80" s="135">
        <f>IF(J80*D80&gt;0,J80-D80, "")</f>
        <v>1</v>
      </c>
      <c r="L80" s="59">
        <v>42103</v>
      </c>
      <c r="M80" s="48">
        <f t="shared" ref="M80" si="130">IF(L80*J80&gt;0,L80-J80, "")</f>
        <v>55</v>
      </c>
      <c r="N80" s="135">
        <f>IF(L80*D80&gt;0,L80-D80,"" )</f>
        <v>56</v>
      </c>
      <c r="O80" s="116">
        <v>42112</v>
      </c>
      <c r="P80" s="135">
        <f>IF(O80*L80&gt;0,O80-L80,"" )</f>
        <v>9</v>
      </c>
      <c r="Q80" s="370"/>
      <c r="R80" s="383"/>
      <c r="S80" s="339"/>
      <c r="T80" s="223">
        <v>42178</v>
      </c>
      <c r="U80" s="48">
        <f t="shared" si="125"/>
        <v>18.714285714285715</v>
      </c>
      <c r="V80" s="48">
        <f t="shared" si="126"/>
        <v>10.714285714285714</v>
      </c>
      <c r="W80" s="48">
        <f t="shared" si="127"/>
        <v>9.4285714285714288</v>
      </c>
      <c r="X80" s="41" t="str">
        <f t="shared" si="128"/>
        <v/>
      </c>
      <c r="Y80" s="160" t="s">
        <v>31</v>
      </c>
      <c r="Z80" s="60"/>
      <c r="AA80" s="249" t="s">
        <v>509</v>
      </c>
    </row>
    <row r="81" spans="1:27" s="8" customFormat="1">
      <c r="A81" s="289" t="s">
        <v>239</v>
      </c>
      <c r="B81" s="263" t="s">
        <v>482</v>
      </c>
      <c r="C81" s="19" t="s">
        <v>155</v>
      </c>
      <c r="D81" s="33">
        <v>42074</v>
      </c>
      <c r="E81" s="335"/>
      <c r="F81" s="19" t="s">
        <v>207</v>
      </c>
      <c r="G81" s="355"/>
      <c r="H81" s="128" t="s">
        <v>207</v>
      </c>
      <c r="I81" s="7" t="s">
        <v>483</v>
      </c>
      <c r="J81" s="19">
        <v>42075</v>
      </c>
      <c r="K81" s="134">
        <f t="shared" ref="K81:K87" si="131">IF(J81*D81&gt;0,J81-D81, "")</f>
        <v>1</v>
      </c>
      <c r="L81" s="19">
        <v>42121</v>
      </c>
      <c r="M81" s="45">
        <f t="shared" ref="M81" si="132">IF(L81*J81&gt;0,L81-J81, "")</f>
        <v>46</v>
      </c>
      <c r="N81" s="134">
        <f t="shared" ref="N81:N87" si="133">IF(L81*D81&gt;0,L81-D81,"" )</f>
        <v>47</v>
      </c>
      <c r="O81" s="115">
        <v>42125</v>
      </c>
      <c r="P81" s="134">
        <f t="shared" ref="P81" si="134">IF(O81*L81&gt;0,O81-L81,"" )</f>
        <v>4</v>
      </c>
      <c r="Q81" s="369"/>
      <c r="R81" s="383"/>
      <c r="S81" s="335"/>
      <c r="T81" s="222">
        <v>42177</v>
      </c>
      <c r="U81" s="45">
        <f t="shared" ref="U81:U87" si="135">IF(Z81&lt;&gt;"X",IF(($T81*D81&gt;0),($T81-D81)/7,""),"x")</f>
        <v>14.714285714285714</v>
      </c>
      <c r="V81" s="45">
        <f t="shared" si="126"/>
        <v>8</v>
      </c>
      <c r="W81" s="45">
        <f t="shared" si="127"/>
        <v>7.4285714285714288</v>
      </c>
      <c r="X81" s="41" t="str">
        <f t="shared" si="128"/>
        <v/>
      </c>
      <c r="Y81" s="161" t="s">
        <v>47</v>
      </c>
      <c r="Z81" s="28"/>
      <c r="AA81" s="248"/>
    </row>
    <row r="82" spans="1:27" s="8" customFormat="1">
      <c r="A82" s="289" t="s">
        <v>223</v>
      </c>
      <c r="B82" s="263" t="s">
        <v>510</v>
      </c>
      <c r="C82" s="19" t="s">
        <v>161</v>
      </c>
      <c r="D82" s="33">
        <v>42054</v>
      </c>
      <c r="E82" s="335"/>
      <c r="F82" s="258"/>
      <c r="G82" s="258"/>
      <c r="H82" s="398"/>
      <c r="I82" s="7" t="s">
        <v>511</v>
      </c>
      <c r="J82" s="19">
        <v>42073</v>
      </c>
      <c r="K82" s="134">
        <f t="shared" si="131"/>
        <v>19</v>
      </c>
      <c r="L82" s="399"/>
      <c r="M82" s="400" t="str">
        <f>IF(L82*J82&gt;0,L82-J82, "")</f>
        <v/>
      </c>
      <c r="N82" s="401" t="str">
        <f t="shared" si="133"/>
        <v/>
      </c>
      <c r="O82" s="115">
        <v>42122</v>
      </c>
      <c r="P82" s="134" t="str">
        <f>IF(O82*L82&gt;0,O82-L82,"" )</f>
        <v/>
      </c>
      <c r="Q82" s="369"/>
      <c r="R82" s="383"/>
      <c r="S82" s="335"/>
      <c r="T82" s="222">
        <v>42177</v>
      </c>
      <c r="U82" s="45">
        <f t="shared" si="135"/>
        <v>17.571428571428573</v>
      </c>
      <c r="V82" s="45" t="str">
        <f t="shared" si="126"/>
        <v/>
      </c>
      <c r="W82" s="45">
        <f t="shared" si="127"/>
        <v>7.8571428571428568</v>
      </c>
      <c r="X82" s="41" t="str">
        <f t="shared" si="128"/>
        <v/>
      </c>
      <c r="Y82" s="161" t="s">
        <v>47</v>
      </c>
      <c r="Z82" s="28"/>
      <c r="AA82" s="248"/>
    </row>
    <row r="83" spans="1:27" s="8" customFormat="1">
      <c r="A83" s="289" t="s">
        <v>223</v>
      </c>
      <c r="B83" s="263" t="s">
        <v>433</v>
      </c>
      <c r="C83" s="19" t="s">
        <v>153</v>
      </c>
      <c r="D83" s="33">
        <v>42083</v>
      </c>
      <c r="E83" s="334"/>
      <c r="F83" s="115" t="s">
        <v>54</v>
      </c>
      <c r="G83" s="355"/>
      <c r="H83" s="128" t="s">
        <v>54</v>
      </c>
      <c r="I83" s="7" t="s">
        <v>434</v>
      </c>
      <c r="J83" s="19">
        <v>42086</v>
      </c>
      <c r="K83" s="134">
        <f t="shared" si="131"/>
        <v>3</v>
      </c>
      <c r="L83" s="19">
        <v>42117</v>
      </c>
      <c r="M83" s="45">
        <f t="shared" ref="M83" si="136">IF(L83*J83&gt;0,L83-J83, "")</f>
        <v>31</v>
      </c>
      <c r="N83" s="134">
        <f t="shared" si="133"/>
        <v>34</v>
      </c>
      <c r="O83" s="115">
        <v>42125</v>
      </c>
      <c r="P83" s="134">
        <f>IF(O83*L83&gt;0,O83-L83,"" )</f>
        <v>8</v>
      </c>
      <c r="Q83" s="369"/>
      <c r="R83" s="383"/>
      <c r="S83" s="335"/>
      <c r="T83" s="222">
        <v>42175</v>
      </c>
      <c r="U83" s="45">
        <f t="shared" si="135"/>
        <v>13.142857142857142</v>
      </c>
      <c r="V83" s="45">
        <f t="shared" ref="V83:V89" si="137">IF($T83*L83&gt;0,($T83-L83)/7,"" )</f>
        <v>8.2857142857142865</v>
      </c>
      <c r="W83" s="45">
        <f t="shared" ref="W83:W89" si="138">IF($T83*O83&gt;0,($T83-O83)/7,"" )</f>
        <v>7.1428571428571432</v>
      </c>
      <c r="X83" s="41" t="str">
        <f t="shared" ref="X83:X89" si="139">IF($T83*S83&gt;0,($T83-S83)/7, "")</f>
        <v/>
      </c>
      <c r="Y83" s="161" t="s">
        <v>47</v>
      </c>
      <c r="Z83" s="28"/>
      <c r="AA83" s="248"/>
    </row>
    <row r="84" spans="1:27" s="8" customFormat="1">
      <c r="A84" s="289" t="s">
        <v>223</v>
      </c>
      <c r="B84" s="263" t="s">
        <v>411</v>
      </c>
      <c r="C84" s="19" t="s">
        <v>160</v>
      </c>
      <c r="D84" s="33">
        <v>42107</v>
      </c>
      <c r="E84" s="334"/>
      <c r="F84" s="115" t="s">
        <v>207</v>
      </c>
      <c r="G84" s="355"/>
      <c r="H84" s="128" t="s">
        <v>207</v>
      </c>
      <c r="I84" s="7" t="s">
        <v>444</v>
      </c>
      <c r="J84" s="19">
        <v>42110</v>
      </c>
      <c r="K84" s="134">
        <f t="shared" si="131"/>
        <v>3</v>
      </c>
      <c r="L84" s="19">
        <v>42124</v>
      </c>
      <c r="M84" s="45">
        <f>IF(L84*J84&gt;0,L84-J84, "")</f>
        <v>14</v>
      </c>
      <c r="N84" s="134">
        <f t="shared" si="133"/>
        <v>17</v>
      </c>
      <c r="O84" s="115">
        <v>42130</v>
      </c>
      <c r="P84" s="134">
        <f>IF(O84*L84&gt;0,O84-L84,"" )</f>
        <v>6</v>
      </c>
      <c r="Q84" s="369"/>
      <c r="R84" s="383"/>
      <c r="S84" s="335"/>
      <c r="T84" s="222">
        <v>42174</v>
      </c>
      <c r="U84" s="45">
        <f t="shared" si="135"/>
        <v>9.5714285714285712</v>
      </c>
      <c r="V84" s="45">
        <f t="shared" si="137"/>
        <v>7.1428571428571432</v>
      </c>
      <c r="W84" s="45">
        <f t="shared" si="138"/>
        <v>6.2857142857142856</v>
      </c>
      <c r="X84" s="41" t="str">
        <f t="shared" si="139"/>
        <v/>
      </c>
      <c r="Y84" s="161" t="s">
        <v>47</v>
      </c>
      <c r="Z84" s="28"/>
      <c r="AA84" s="248"/>
    </row>
    <row r="85" spans="1:27" s="8" customFormat="1">
      <c r="A85" s="289" t="s">
        <v>223</v>
      </c>
      <c r="B85" s="263" t="s">
        <v>413</v>
      </c>
      <c r="C85" s="19" t="s">
        <v>156</v>
      </c>
      <c r="D85" s="33">
        <v>42059</v>
      </c>
      <c r="E85" s="334"/>
      <c r="F85" s="115" t="s">
        <v>207</v>
      </c>
      <c r="G85" s="355"/>
      <c r="H85" s="128" t="s">
        <v>54</v>
      </c>
      <c r="I85" s="7" t="s">
        <v>414</v>
      </c>
      <c r="J85" s="19">
        <v>42072</v>
      </c>
      <c r="K85" s="134">
        <f t="shared" si="131"/>
        <v>13</v>
      </c>
      <c r="L85" s="19">
        <v>42117</v>
      </c>
      <c r="M85" s="45">
        <f t="shared" ref="M85" si="140">IF(L85*J85&gt;0,L85-J85, "")</f>
        <v>45</v>
      </c>
      <c r="N85" s="134">
        <f t="shared" si="133"/>
        <v>58</v>
      </c>
      <c r="O85" s="115">
        <v>42123</v>
      </c>
      <c r="P85" s="134">
        <f>IF(O85*L85&gt;0,O85-L85,"" )</f>
        <v>6</v>
      </c>
      <c r="Q85" s="369"/>
      <c r="R85" s="383"/>
      <c r="S85" s="335"/>
      <c r="T85" s="222">
        <v>42174</v>
      </c>
      <c r="U85" s="45">
        <f t="shared" si="135"/>
        <v>16.428571428571427</v>
      </c>
      <c r="V85" s="45">
        <f t="shared" si="137"/>
        <v>8.1428571428571423</v>
      </c>
      <c r="W85" s="45">
        <f t="shared" si="138"/>
        <v>7.2857142857142856</v>
      </c>
      <c r="X85" s="41" t="str">
        <f t="shared" si="139"/>
        <v/>
      </c>
      <c r="Y85" s="161" t="s">
        <v>47</v>
      </c>
      <c r="Z85" s="28"/>
      <c r="AA85" s="248"/>
    </row>
    <row r="86" spans="1:27" s="8" customFormat="1">
      <c r="A86" s="289" t="s">
        <v>223</v>
      </c>
      <c r="B86" s="263" t="s">
        <v>295</v>
      </c>
      <c r="C86" s="19" t="s">
        <v>150</v>
      </c>
      <c r="D86" s="33">
        <v>41961</v>
      </c>
      <c r="E86" s="334"/>
      <c r="F86" s="115" t="s">
        <v>74</v>
      </c>
      <c r="G86" s="355"/>
      <c r="H86" s="128" t="s">
        <v>54</v>
      </c>
      <c r="I86" s="7" t="s">
        <v>218</v>
      </c>
      <c r="J86" s="19">
        <v>42084</v>
      </c>
      <c r="K86" s="134">
        <f t="shared" si="131"/>
        <v>123</v>
      </c>
      <c r="L86" s="19">
        <v>42116</v>
      </c>
      <c r="M86" s="45">
        <f>IF(L86*J86&gt;0,L86-J86, "")</f>
        <v>32</v>
      </c>
      <c r="N86" s="134">
        <f t="shared" si="133"/>
        <v>155</v>
      </c>
      <c r="O86" s="115">
        <v>42121</v>
      </c>
      <c r="P86" s="134">
        <f>IF(O86*L86&gt;0,O86-L86,"" )</f>
        <v>5</v>
      </c>
      <c r="Q86" s="369"/>
      <c r="R86" s="383"/>
      <c r="S86" s="335"/>
      <c r="T86" s="222">
        <v>42174</v>
      </c>
      <c r="U86" s="45">
        <f t="shared" si="135"/>
        <v>30.428571428571427</v>
      </c>
      <c r="V86" s="45">
        <f t="shared" si="137"/>
        <v>8.2857142857142865</v>
      </c>
      <c r="W86" s="45">
        <f t="shared" si="138"/>
        <v>7.5714285714285712</v>
      </c>
      <c r="X86" s="41" t="str">
        <f t="shared" si="139"/>
        <v/>
      </c>
      <c r="Y86" s="161" t="s">
        <v>47</v>
      </c>
      <c r="Z86" s="28"/>
      <c r="AA86" s="248"/>
    </row>
    <row r="87" spans="1:27" s="8" customFormat="1">
      <c r="A87" s="289" t="s">
        <v>239</v>
      </c>
      <c r="B87" s="263" t="s">
        <v>466</v>
      </c>
      <c r="C87" s="19" t="s">
        <v>155</v>
      </c>
      <c r="D87" s="33">
        <v>42047</v>
      </c>
      <c r="E87" s="335"/>
      <c r="F87" s="19" t="s">
        <v>207</v>
      </c>
      <c r="G87" s="355"/>
      <c r="H87" s="128" t="s">
        <v>207</v>
      </c>
      <c r="I87" s="7" t="s">
        <v>467</v>
      </c>
      <c r="J87" s="255"/>
      <c r="K87" s="134" t="str">
        <f t="shared" si="131"/>
        <v/>
      </c>
      <c r="L87" s="19">
        <v>42117</v>
      </c>
      <c r="M87" s="45" t="str">
        <f>IF(L87*J87&gt;0,L87-J87, "")</f>
        <v/>
      </c>
      <c r="N87" s="134">
        <f t="shared" si="133"/>
        <v>70</v>
      </c>
      <c r="O87" s="115">
        <v>42122</v>
      </c>
      <c r="P87" s="134">
        <f t="shared" ref="P87" si="141">IF(O87*L87&gt;0,O87-L87,"" )</f>
        <v>5</v>
      </c>
      <c r="Q87" s="369"/>
      <c r="R87" s="383"/>
      <c r="S87" s="335"/>
      <c r="T87" s="222">
        <v>42174</v>
      </c>
      <c r="U87" s="45">
        <f t="shared" si="135"/>
        <v>18.142857142857142</v>
      </c>
      <c r="V87" s="45">
        <f t="shared" si="137"/>
        <v>8.1428571428571423</v>
      </c>
      <c r="W87" s="45">
        <f t="shared" si="138"/>
        <v>7.4285714285714288</v>
      </c>
      <c r="X87" s="41" t="str">
        <f t="shared" si="139"/>
        <v/>
      </c>
      <c r="Y87" s="161" t="s">
        <v>47</v>
      </c>
      <c r="Z87" s="28"/>
      <c r="AA87" s="248"/>
    </row>
    <row r="88" spans="1:27" s="8" customFormat="1">
      <c r="A88" s="289" t="s">
        <v>223</v>
      </c>
      <c r="B88" s="263" t="s">
        <v>279</v>
      </c>
      <c r="C88" s="19" t="s">
        <v>156</v>
      </c>
      <c r="D88" s="33">
        <v>42039</v>
      </c>
      <c r="E88" s="334"/>
      <c r="F88" s="115" t="s">
        <v>207</v>
      </c>
      <c r="G88" s="355"/>
      <c r="H88" s="128" t="s">
        <v>207</v>
      </c>
      <c r="I88" s="7" t="s">
        <v>200</v>
      </c>
      <c r="J88" s="19">
        <v>42059</v>
      </c>
      <c r="K88" s="134">
        <f t="shared" ref="K88:K93" si="142">IF(J88*D88&gt;0,J88-D88, "")</f>
        <v>20</v>
      </c>
      <c r="L88" s="19">
        <v>42116</v>
      </c>
      <c r="M88" s="45">
        <f t="shared" ref="M88" si="143">IF(L88*J88&gt;0,L88-J88, "")</f>
        <v>57</v>
      </c>
      <c r="N88" s="134">
        <f t="shared" ref="N88:N93" si="144">IF(L88*D88&gt;0,L88-D88,"" )</f>
        <v>77</v>
      </c>
      <c r="O88" s="115">
        <v>42121</v>
      </c>
      <c r="P88" s="134">
        <f t="shared" ref="P88" si="145">IF(O88*L88&gt;0,O88-L88,"" )</f>
        <v>5</v>
      </c>
      <c r="Q88" s="369"/>
      <c r="R88" s="383"/>
      <c r="S88" s="335"/>
      <c r="T88" s="222">
        <v>42173</v>
      </c>
      <c r="U88" s="45">
        <f t="shared" ref="U88:U93" si="146">IF(Z88&lt;&gt;"X",IF(($T88*D88&gt;0),($T88-D88)/7,""),"x")</f>
        <v>19.142857142857142</v>
      </c>
      <c r="V88" s="45">
        <f t="shared" si="137"/>
        <v>8.1428571428571423</v>
      </c>
      <c r="W88" s="45">
        <f t="shared" si="138"/>
        <v>7.4285714285714288</v>
      </c>
      <c r="X88" s="41" t="str">
        <f t="shared" si="139"/>
        <v/>
      </c>
      <c r="Y88" s="161" t="s">
        <v>47</v>
      </c>
      <c r="Z88" s="28"/>
      <c r="AA88" s="248"/>
    </row>
    <row r="89" spans="1:27" s="8" customFormat="1">
      <c r="A89" s="289" t="s">
        <v>223</v>
      </c>
      <c r="B89" s="263" t="s">
        <v>406</v>
      </c>
      <c r="C89" s="19" t="s">
        <v>150</v>
      </c>
      <c r="D89" s="33">
        <v>42041</v>
      </c>
      <c r="E89" s="334"/>
      <c r="F89" s="115" t="s">
        <v>207</v>
      </c>
      <c r="G89" s="355"/>
      <c r="H89" s="128" t="s">
        <v>54</v>
      </c>
      <c r="I89" s="7" t="s">
        <v>407</v>
      </c>
      <c r="J89" s="19">
        <v>42064</v>
      </c>
      <c r="K89" s="134">
        <f t="shared" si="142"/>
        <v>23</v>
      </c>
      <c r="L89" s="19">
        <v>42116</v>
      </c>
      <c r="M89" s="45">
        <f>IF(L89*J89&gt;0,L89-J89, "")</f>
        <v>52</v>
      </c>
      <c r="N89" s="134">
        <f t="shared" si="144"/>
        <v>75</v>
      </c>
      <c r="O89" s="115">
        <v>42123</v>
      </c>
      <c r="P89" s="134">
        <f>IF(O89*L89&gt;0,O89-L89,"" )</f>
        <v>7</v>
      </c>
      <c r="Q89" s="369"/>
      <c r="R89" s="383"/>
      <c r="S89" s="335"/>
      <c r="T89" s="222">
        <v>42172</v>
      </c>
      <c r="U89" s="45">
        <f t="shared" si="146"/>
        <v>18.714285714285715</v>
      </c>
      <c r="V89" s="45">
        <f t="shared" si="137"/>
        <v>8</v>
      </c>
      <c r="W89" s="45">
        <f t="shared" si="138"/>
        <v>7</v>
      </c>
      <c r="X89" s="41" t="str">
        <f t="shared" si="139"/>
        <v/>
      </c>
      <c r="Y89" s="161" t="s">
        <v>47</v>
      </c>
      <c r="Z89" s="28"/>
      <c r="AA89" s="248"/>
    </row>
    <row r="90" spans="1:27" s="8" customFormat="1">
      <c r="A90" s="289" t="s">
        <v>240</v>
      </c>
      <c r="B90" s="263" t="s">
        <v>283</v>
      </c>
      <c r="C90" s="19" t="s">
        <v>149</v>
      </c>
      <c r="D90" s="33">
        <v>42019</v>
      </c>
      <c r="E90" s="335"/>
      <c r="F90" s="19" t="s">
        <v>51</v>
      </c>
      <c r="G90" s="355"/>
      <c r="H90" s="128" t="s">
        <v>54</v>
      </c>
      <c r="I90" s="7" t="s">
        <v>190</v>
      </c>
      <c r="J90" s="19">
        <v>42062</v>
      </c>
      <c r="K90" s="134">
        <f t="shared" si="142"/>
        <v>43</v>
      </c>
      <c r="L90" s="19">
        <v>42110</v>
      </c>
      <c r="M90" s="45">
        <f>IF(L90*J90&gt;0,L90-J90, "")</f>
        <v>48</v>
      </c>
      <c r="N90" s="134">
        <f t="shared" si="144"/>
        <v>91</v>
      </c>
      <c r="O90" s="115">
        <v>42116</v>
      </c>
      <c r="P90" s="134">
        <f>IF(O90*L90&gt;0,O90-L90,"" )</f>
        <v>6</v>
      </c>
      <c r="Q90" s="369"/>
      <c r="R90" s="383"/>
      <c r="S90" s="335"/>
      <c r="T90" s="222">
        <v>42171</v>
      </c>
      <c r="U90" s="45">
        <f t="shared" si="146"/>
        <v>21.714285714285715</v>
      </c>
      <c r="V90" s="45">
        <f t="shared" ref="V90:V95" si="147">IF($T90*L90&gt;0,($T90-L90)/7,"" )</f>
        <v>8.7142857142857135</v>
      </c>
      <c r="W90" s="45">
        <f t="shared" ref="W90:W95" si="148">IF($T90*O90&gt;0,($T90-O90)/7,"" )</f>
        <v>7.8571428571428568</v>
      </c>
      <c r="X90" s="41" t="str">
        <f t="shared" ref="X90:X95" si="149">IF($T90*S90&gt;0,($T90-S90)/7, "")</f>
        <v/>
      </c>
      <c r="Y90" s="161" t="s">
        <v>47</v>
      </c>
      <c r="Z90" s="28"/>
      <c r="AA90" s="248"/>
    </row>
    <row r="91" spans="1:27" s="8" customFormat="1">
      <c r="A91" s="289" t="s">
        <v>239</v>
      </c>
      <c r="B91" s="263" t="s">
        <v>284</v>
      </c>
      <c r="C91" s="19" t="s">
        <v>155</v>
      </c>
      <c r="D91" s="33">
        <v>42003</v>
      </c>
      <c r="E91" s="335"/>
      <c r="F91" s="19" t="s">
        <v>170</v>
      </c>
      <c r="G91" s="355"/>
      <c r="H91" s="128" t="s">
        <v>54</v>
      </c>
      <c r="I91" s="7" t="s">
        <v>224</v>
      </c>
      <c r="J91" s="19">
        <v>42068</v>
      </c>
      <c r="K91" s="134">
        <f t="shared" si="142"/>
        <v>65</v>
      </c>
      <c r="L91" s="19">
        <v>42111</v>
      </c>
      <c r="M91" s="45">
        <f t="shared" ref="M91" si="150">IF(L91*J91&gt;0,L91-J91, "")</f>
        <v>43</v>
      </c>
      <c r="N91" s="134">
        <f t="shared" si="144"/>
        <v>108</v>
      </c>
      <c r="O91" s="115">
        <v>42116</v>
      </c>
      <c r="P91" s="134">
        <f t="shared" ref="P91" si="151">IF(O91*L91&gt;0,O91-L91,"" )</f>
        <v>5</v>
      </c>
      <c r="Q91" s="369"/>
      <c r="R91" s="383"/>
      <c r="S91" s="335"/>
      <c r="T91" s="222">
        <v>42171</v>
      </c>
      <c r="U91" s="45">
        <f t="shared" si="146"/>
        <v>24</v>
      </c>
      <c r="V91" s="45">
        <f t="shared" si="147"/>
        <v>8.5714285714285712</v>
      </c>
      <c r="W91" s="45">
        <f t="shared" si="148"/>
        <v>7.8571428571428568</v>
      </c>
      <c r="X91" s="41" t="str">
        <f t="shared" si="149"/>
        <v/>
      </c>
      <c r="Y91" s="161" t="s">
        <v>47</v>
      </c>
      <c r="Z91" s="28"/>
      <c r="AA91" s="248"/>
    </row>
    <row r="92" spans="1:27" s="8" customFormat="1">
      <c r="A92" s="289" t="s">
        <v>239</v>
      </c>
      <c r="B92" s="263" t="s">
        <v>97</v>
      </c>
      <c r="C92" s="19" t="s">
        <v>155</v>
      </c>
      <c r="D92" s="33">
        <v>41962</v>
      </c>
      <c r="E92" s="335"/>
      <c r="F92" s="19" t="s">
        <v>32</v>
      </c>
      <c r="G92" s="355"/>
      <c r="H92" s="128" t="s">
        <v>170</v>
      </c>
      <c r="I92" s="7" t="s">
        <v>159</v>
      </c>
      <c r="J92" s="19">
        <v>42046</v>
      </c>
      <c r="K92" s="134">
        <f t="shared" si="142"/>
        <v>84</v>
      </c>
      <c r="L92" s="19">
        <v>42096</v>
      </c>
      <c r="M92" s="45">
        <f>IF(L92*J92&gt;0,L92-J92, "")</f>
        <v>50</v>
      </c>
      <c r="N92" s="134">
        <f t="shared" si="144"/>
        <v>134</v>
      </c>
      <c r="O92" s="115">
        <v>42103</v>
      </c>
      <c r="P92" s="134">
        <f>IF(O92*L92&gt;0,O92-L92,"" )</f>
        <v>7</v>
      </c>
      <c r="Q92" s="369"/>
      <c r="R92" s="383"/>
      <c r="S92" s="335"/>
      <c r="T92" s="222">
        <v>42170</v>
      </c>
      <c r="U92" s="45">
        <f t="shared" si="146"/>
        <v>29.714285714285715</v>
      </c>
      <c r="V92" s="45">
        <f t="shared" si="147"/>
        <v>10.571428571428571</v>
      </c>
      <c r="W92" s="45">
        <f t="shared" si="148"/>
        <v>9.5714285714285712</v>
      </c>
      <c r="X92" s="41" t="str">
        <f t="shared" si="149"/>
        <v/>
      </c>
      <c r="Y92" s="161" t="s">
        <v>47</v>
      </c>
      <c r="Z92" s="28"/>
      <c r="AA92" s="248"/>
    </row>
    <row r="93" spans="1:27" s="8" customFormat="1">
      <c r="A93" s="289" t="s">
        <v>240</v>
      </c>
      <c r="B93" s="263" t="s">
        <v>298</v>
      </c>
      <c r="C93" s="258"/>
      <c r="D93" s="33">
        <v>41956</v>
      </c>
      <c r="E93" s="335"/>
      <c r="F93" s="19" t="s">
        <v>58</v>
      </c>
      <c r="G93" s="355"/>
      <c r="H93" s="128" t="s">
        <v>54</v>
      </c>
      <c r="I93" s="7" t="s">
        <v>181</v>
      </c>
      <c r="J93" s="19">
        <v>42059</v>
      </c>
      <c r="K93" s="134">
        <f t="shared" si="142"/>
        <v>103</v>
      </c>
      <c r="L93" s="19">
        <v>42102</v>
      </c>
      <c r="M93" s="45">
        <f>IF(L93*J93&gt;0,L93-J93, "")</f>
        <v>43</v>
      </c>
      <c r="N93" s="134">
        <f t="shared" si="144"/>
        <v>146</v>
      </c>
      <c r="O93" s="115">
        <v>42111</v>
      </c>
      <c r="P93" s="134">
        <f t="shared" ref="P93:P98" si="152">IF(O93*L93&gt;0,O93-L93,"" )</f>
        <v>9</v>
      </c>
      <c r="Q93" s="369"/>
      <c r="R93" s="383"/>
      <c r="S93" s="335"/>
      <c r="T93" s="222">
        <v>42165</v>
      </c>
      <c r="U93" s="45">
        <f t="shared" si="146"/>
        <v>29.857142857142858</v>
      </c>
      <c r="V93" s="45">
        <f t="shared" si="147"/>
        <v>9</v>
      </c>
      <c r="W93" s="45">
        <f t="shared" si="148"/>
        <v>7.7142857142857144</v>
      </c>
      <c r="X93" s="41" t="str">
        <f t="shared" si="149"/>
        <v/>
      </c>
      <c r="Y93" s="161" t="s">
        <v>47</v>
      </c>
      <c r="Z93" s="28"/>
      <c r="AA93" s="248"/>
    </row>
    <row r="94" spans="1:27" s="8" customFormat="1">
      <c r="A94" s="289" t="s">
        <v>223</v>
      </c>
      <c r="B94" s="263" t="s">
        <v>289</v>
      </c>
      <c r="C94" s="19" t="s">
        <v>150</v>
      </c>
      <c r="D94" s="33">
        <v>41964</v>
      </c>
      <c r="E94" s="335"/>
      <c r="F94" s="19" t="s">
        <v>46</v>
      </c>
      <c r="G94" s="355"/>
      <c r="H94" s="128" t="s">
        <v>170</v>
      </c>
      <c r="I94" s="7" t="s">
        <v>158</v>
      </c>
      <c r="J94" s="19">
        <v>42046</v>
      </c>
      <c r="K94" s="134">
        <f t="shared" ref="K94:K99" si="153">IF(J94*D94&gt;0,J94-D94, "")</f>
        <v>82</v>
      </c>
      <c r="L94" s="19">
        <v>42101</v>
      </c>
      <c r="M94" s="45">
        <f t="shared" ref="M94:M99" si="154">IF(L94*J94&gt;0,L94-J94, "")</f>
        <v>55</v>
      </c>
      <c r="N94" s="134">
        <f t="shared" ref="N94:N99" si="155">IF(L94*D94&gt;0,L94-D94,"" )</f>
        <v>137</v>
      </c>
      <c r="O94" s="115">
        <v>42107</v>
      </c>
      <c r="P94" s="134">
        <f t="shared" si="152"/>
        <v>6</v>
      </c>
      <c r="Q94" s="369"/>
      <c r="R94" s="383"/>
      <c r="S94" s="335"/>
      <c r="T94" s="222">
        <v>42165</v>
      </c>
      <c r="U94" s="45">
        <f t="shared" ref="U94:U99" si="156">IF(Z94&lt;&gt;"X",IF(($T94*D94&gt;0),($T94-D94)/7,""),"x")</f>
        <v>28.714285714285715</v>
      </c>
      <c r="V94" s="45">
        <f t="shared" si="147"/>
        <v>9.1428571428571423</v>
      </c>
      <c r="W94" s="45">
        <f t="shared" si="148"/>
        <v>8.2857142857142865</v>
      </c>
      <c r="X94" s="41" t="str">
        <f t="shared" si="149"/>
        <v/>
      </c>
      <c r="Y94" s="161" t="s">
        <v>47</v>
      </c>
      <c r="Z94" s="28"/>
      <c r="AA94" s="248"/>
    </row>
    <row r="95" spans="1:27" s="8" customFormat="1">
      <c r="A95" s="289" t="s">
        <v>223</v>
      </c>
      <c r="B95" s="263" t="s">
        <v>299</v>
      </c>
      <c r="C95" s="19" t="s">
        <v>161</v>
      </c>
      <c r="D95" s="33">
        <v>41943</v>
      </c>
      <c r="E95" s="335"/>
      <c r="F95" s="19" t="s">
        <v>32</v>
      </c>
      <c r="G95" s="355"/>
      <c r="H95" s="128" t="s">
        <v>170</v>
      </c>
      <c r="I95" s="7" t="s">
        <v>108</v>
      </c>
      <c r="J95" s="19">
        <v>42024</v>
      </c>
      <c r="K95" s="134">
        <f t="shared" si="153"/>
        <v>81</v>
      </c>
      <c r="L95" s="19">
        <v>42101</v>
      </c>
      <c r="M95" s="45">
        <f t="shared" si="154"/>
        <v>77</v>
      </c>
      <c r="N95" s="134">
        <f t="shared" si="155"/>
        <v>158</v>
      </c>
      <c r="O95" s="115">
        <v>42109</v>
      </c>
      <c r="P95" s="134">
        <f t="shared" si="152"/>
        <v>8</v>
      </c>
      <c r="Q95" s="369"/>
      <c r="R95" s="383"/>
      <c r="S95" s="335"/>
      <c r="T95" s="222">
        <v>42164</v>
      </c>
      <c r="U95" s="45">
        <f t="shared" si="156"/>
        <v>31.571428571428573</v>
      </c>
      <c r="V95" s="45">
        <f t="shared" si="147"/>
        <v>9</v>
      </c>
      <c r="W95" s="45">
        <f t="shared" si="148"/>
        <v>7.8571428571428568</v>
      </c>
      <c r="X95" s="41" t="str">
        <f t="shared" si="149"/>
        <v/>
      </c>
      <c r="Y95" s="161" t="s">
        <v>47</v>
      </c>
      <c r="Z95" s="28"/>
      <c r="AA95" s="248"/>
    </row>
    <row r="96" spans="1:27" s="58" customFormat="1">
      <c r="A96" s="288" t="s">
        <v>223</v>
      </c>
      <c r="B96" s="265" t="s">
        <v>302</v>
      </c>
      <c r="C96" s="59" t="s">
        <v>153</v>
      </c>
      <c r="D96" s="61">
        <v>42037</v>
      </c>
      <c r="E96" s="339"/>
      <c r="F96" s="59" t="s">
        <v>46</v>
      </c>
      <c r="G96" s="357"/>
      <c r="H96" s="127" t="s">
        <v>170</v>
      </c>
      <c r="I96" s="57" t="s">
        <v>236</v>
      </c>
      <c r="J96" s="59">
        <v>42037</v>
      </c>
      <c r="K96" s="206">
        <f t="shared" si="153"/>
        <v>0</v>
      </c>
      <c r="L96" s="59">
        <v>42092</v>
      </c>
      <c r="M96" s="48">
        <f t="shared" si="154"/>
        <v>55</v>
      </c>
      <c r="N96" s="135">
        <f t="shared" si="155"/>
        <v>55</v>
      </c>
      <c r="O96" s="116">
        <v>42096</v>
      </c>
      <c r="P96" s="135">
        <f t="shared" si="152"/>
        <v>4</v>
      </c>
      <c r="Q96" s="372"/>
      <c r="R96" s="387"/>
      <c r="S96" s="339"/>
      <c r="T96" s="223">
        <v>42164</v>
      </c>
      <c r="U96" s="48">
        <f t="shared" si="156"/>
        <v>18.142857142857142</v>
      </c>
      <c r="V96" s="48">
        <f t="shared" ref="V96:V104" si="157">IF($T96*L96&gt;0,($T96-L96)/7,"" )</f>
        <v>10.285714285714286</v>
      </c>
      <c r="W96" s="48">
        <f t="shared" ref="W96:W104" si="158">IF($T96*O96&gt;0,($T96-O96)/7,"" )</f>
        <v>9.7142857142857135</v>
      </c>
      <c r="X96" s="41" t="str">
        <f t="shared" ref="X96:X104" si="159">IF($T96*S96&gt;0,($T96-S96)/7, "")</f>
        <v/>
      </c>
      <c r="Y96" s="160" t="s">
        <v>31</v>
      </c>
      <c r="Z96" s="60"/>
      <c r="AA96" s="249"/>
    </row>
    <row r="97" spans="1:27" s="8" customFormat="1">
      <c r="A97" s="289" t="s">
        <v>239</v>
      </c>
      <c r="B97" s="263" t="s">
        <v>480</v>
      </c>
      <c r="C97" s="19" t="s">
        <v>155</v>
      </c>
      <c r="D97" s="33">
        <v>42062</v>
      </c>
      <c r="E97" s="335"/>
      <c r="F97" s="19" t="s">
        <v>54</v>
      </c>
      <c r="G97" s="355"/>
      <c r="H97" s="128" t="s">
        <v>54</v>
      </c>
      <c r="I97" s="7" t="s">
        <v>481</v>
      </c>
      <c r="J97" s="255"/>
      <c r="K97" s="134" t="str">
        <f t="shared" si="153"/>
        <v/>
      </c>
      <c r="L97" s="255"/>
      <c r="M97" s="45" t="str">
        <f t="shared" si="154"/>
        <v/>
      </c>
      <c r="N97" s="134" t="str">
        <f t="shared" si="155"/>
        <v/>
      </c>
      <c r="O97" s="115">
        <v>42115</v>
      </c>
      <c r="P97" s="134" t="str">
        <f t="shared" si="152"/>
        <v/>
      </c>
      <c r="Q97" s="369"/>
      <c r="R97" s="383"/>
      <c r="S97" s="335"/>
      <c r="T97" s="222">
        <v>42164</v>
      </c>
      <c r="U97" s="45">
        <f t="shared" si="156"/>
        <v>14.571428571428571</v>
      </c>
      <c r="V97" s="45" t="str">
        <f t="shared" si="157"/>
        <v/>
      </c>
      <c r="W97" s="45">
        <f t="shared" si="158"/>
        <v>7</v>
      </c>
      <c r="X97" s="41" t="str">
        <f t="shared" si="159"/>
        <v/>
      </c>
      <c r="Y97" s="161" t="s">
        <v>47</v>
      </c>
      <c r="Z97" s="28"/>
      <c r="AA97" s="248"/>
    </row>
    <row r="98" spans="1:27" s="8" customFormat="1">
      <c r="A98" s="289" t="s">
        <v>239</v>
      </c>
      <c r="B98" s="263" t="s">
        <v>294</v>
      </c>
      <c r="C98" s="258"/>
      <c r="D98" s="33">
        <v>41961</v>
      </c>
      <c r="E98" s="335"/>
      <c r="F98" s="19" t="s">
        <v>170</v>
      </c>
      <c r="G98" s="355"/>
      <c r="H98" s="128" t="s">
        <v>207</v>
      </c>
      <c r="I98" s="7" t="s">
        <v>129</v>
      </c>
      <c r="J98" s="19">
        <v>42051</v>
      </c>
      <c r="K98" s="134">
        <f t="shared" si="153"/>
        <v>90</v>
      </c>
      <c r="L98" s="19">
        <v>42096</v>
      </c>
      <c r="M98" s="45">
        <f t="shared" si="154"/>
        <v>45</v>
      </c>
      <c r="N98" s="134">
        <f t="shared" si="155"/>
        <v>135</v>
      </c>
      <c r="O98" s="115">
        <v>42102</v>
      </c>
      <c r="P98" s="134">
        <f t="shared" si="152"/>
        <v>6</v>
      </c>
      <c r="Q98" s="369"/>
      <c r="R98" s="386"/>
      <c r="S98" s="335"/>
      <c r="T98" s="222">
        <v>42164</v>
      </c>
      <c r="U98" s="45">
        <f t="shared" si="156"/>
        <v>29</v>
      </c>
      <c r="V98" s="45">
        <f t="shared" si="157"/>
        <v>9.7142857142857135</v>
      </c>
      <c r="W98" s="45">
        <f t="shared" si="158"/>
        <v>8.8571428571428577</v>
      </c>
      <c r="X98" s="41" t="str">
        <f t="shared" si="159"/>
        <v/>
      </c>
      <c r="Y98" s="161" t="s">
        <v>47</v>
      </c>
      <c r="Z98" s="28"/>
      <c r="AA98" s="248"/>
    </row>
    <row r="99" spans="1:27" s="58" customFormat="1">
      <c r="A99" s="288" t="s">
        <v>223</v>
      </c>
      <c r="B99" s="265" t="s">
        <v>276</v>
      </c>
      <c r="C99" s="59" t="s">
        <v>148</v>
      </c>
      <c r="D99" s="61">
        <v>42045</v>
      </c>
      <c r="E99" s="337"/>
      <c r="F99" s="116" t="s">
        <v>32</v>
      </c>
      <c r="G99" s="357"/>
      <c r="H99" s="127" t="s">
        <v>170</v>
      </c>
      <c r="I99" s="57" t="s">
        <v>166</v>
      </c>
      <c r="J99" s="59">
        <v>42052</v>
      </c>
      <c r="K99" s="135">
        <f t="shared" si="153"/>
        <v>7</v>
      </c>
      <c r="L99" s="59">
        <v>42103</v>
      </c>
      <c r="M99" s="48">
        <f t="shared" si="154"/>
        <v>51</v>
      </c>
      <c r="N99" s="135">
        <f t="shared" si="155"/>
        <v>58</v>
      </c>
      <c r="O99" s="116">
        <v>42110</v>
      </c>
      <c r="P99" s="135">
        <f t="shared" ref="P99" si="160">IF(O99*L99&gt;0,O99-L99,"" )</f>
        <v>7</v>
      </c>
      <c r="Q99" s="370"/>
      <c r="R99" s="383"/>
      <c r="S99" s="339"/>
      <c r="T99" s="223">
        <v>42163</v>
      </c>
      <c r="U99" s="48">
        <f t="shared" si="156"/>
        <v>16.857142857142858</v>
      </c>
      <c r="V99" s="48">
        <f t="shared" si="157"/>
        <v>8.5714285714285712</v>
      </c>
      <c r="W99" s="48">
        <f t="shared" si="158"/>
        <v>7.5714285714285712</v>
      </c>
      <c r="X99" s="41" t="str">
        <f t="shared" si="159"/>
        <v/>
      </c>
      <c r="Y99" s="160" t="s">
        <v>31</v>
      </c>
      <c r="Z99" s="60"/>
      <c r="AA99" s="249"/>
    </row>
    <row r="100" spans="1:27" s="58" customFormat="1">
      <c r="A100" s="288" t="s">
        <v>239</v>
      </c>
      <c r="B100" s="265" t="s">
        <v>280</v>
      </c>
      <c r="C100" s="59" t="s">
        <v>155</v>
      </c>
      <c r="D100" s="61">
        <v>42039</v>
      </c>
      <c r="E100" s="339"/>
      <c r="F100" s="59" t="s">
        <v>46</v>
      </c>
      <c r="G100" s="357"/>
      <c r="H100" s="127" t="s">
        <v>170</v>
      </c>
      <c r="I100" s="57" t="s">
        <v>145</v>
      </c>
      <c r="J100" s="59">
        <v>42044</v>
      </c>
      <c r="K100" s="206">
        <f t="shared" ref="K100:K105" si="161">IF(J100*D100&gt;0,J100-D100, "")</f>
        <v>5</v>
      </c>
      <c r="L100" s="59">
        <v>42094</v>
      </c>
      <c r="M100" s="48">
        <f t="shared" ref="M100" si="162">IF(L100*J100&gt;0,L100-J100, "")</f>
        <v>50</v>
      </c>
      <c r="N100" s="135">
        <f t="shared" ref="N100:N105" si="163">IF(L100*D100&gt;0,L100-D100,"" )</f>
        <v>55</v>
      </c>
      <c r="O100" s="116">
        <v>42097</v>
      </c>
      <c r="P100" s="135">
        <f t="shared" ref="P100" si="164">IF(O100*L100&gt;0,O100-L100,"" )</f>
        <v>3</v>
      </c>
      <c r="Q100" s="372"/>
      <c r="R100" s="387"/>
      <c r="S100" s="339"/>
      <c r="T100" s="223">
        <v>42163</v>
      </c>
      <c r="U100" s="48">
        <f t="shared" ref="U100:U105" si="165">IF(Z100&lt;&gt;"X",IF(($T100*D100&gt;0),($T100-D100)/7,""),"x")</f>
        <v>17.714285714285715</v>
      </c>
      <c r="V100" s="48">
        <f t="shared" si="157"/>
        <v>9.8571428571428577</v>
      </c>
      <c r="W100" s="48">
        <f t="shared" si="158"/>
        <v>9.4285714285714288</v>
      </c>
      <c r="X100" s="41" t="str">
        <f t="shared" si="159"/>
        <v/>
      </c>
      <c r="Y100" s="160" t="s">
        <v>31</v>
      </c>
      <c r="Z100" s="60"/>
      <c r="AA100" s="249" t="s">
        <v>426</v>
      </c>
    </row>
    <row r="101" spans="1:27" s="8" customFormat="1">
      <c r="A101" s="289" t="s">
        <v>223</v>
      </c>
      <c r="B101" s="263" t="s">
        <v>395</v>
      </c>
      <c r="C101" s="19" t="s">
        <v>148</v>
      </c>
      <c r="D101" s="33">
        <v>41987</v>
      </c>
      <c r="E101" s="334"/>
      <c r="F101" s="115" t="s">
        <v>170</v>
      </c>
      <c r="G101" s="355"/>
      <c r="H101" s="128" t="s">
        <v>170</v>
      </c>
      <c r="I101" s="7" t="s">
        <v>396</v>
      </c>
      <c r="J101" s="19">
        <v>42060</v>
      </c>
      <c r="K101" s="134">
        <f t="shared" si="161"/>
        <v>73</v>
      </c>
      <c r="L101" s="19">
        <v>42103</v>
      </c>
      <c r="M101" s="45">
        <f t="shared" ref="M101" si="166">IF(L101*J101&gt;0,L101-J101, "")</f>
        <v>43</v>
      </c>
      <c r="N101" s="134">
        <f t="shared" si="163"/>
        <v>116</v>
      </c>
      <c r="O101" s="115">
        <v>42109</v>
      </c>
      <c r="P101" s="134">
        <f>IF(O101*L101&gt;0,O101-L101,"" )</f>
        <v>6</v>
      </c>
      <c r="Q101" s="369"/>
      <c r="R101" s="383"/>
      <c r="S101" s="335"/>
      <c r="T101" s="222">
        <v>42163</v>
      </c>
      <c r="U101" s="45">
        <f t="shared" si="165"/>
        <v>25.142857142857142</v>
      </c>
      <c r="V101" s="45">
        <f t="shared" si="157"/>
        <v>8.5714285714285712</v>
      </c>
      <c r="W101" s="45">
        <f t="shared" si="158"/>
        <v>7.7142857142857144</v>
      </c>
      <c r="X101" s="41" t="str">
        <f t="shared" si="159"/>
        <v/>
      </c>
      <c r="Y101" s="161" t="s">
        <v>47</v>
      </c>
      <c r="Z101" s="28"/>
      <c r="AA101" s="248"/>
    </row>
    <row r="102" spans="1:27" s="8" customFormat="1">
      <c r="A102" s="289" t="s">
        <v>223</v>
      </c>
      <c r="B102" s="263" t="s">
        <v>297</v>
      </c>
      <c r="C102" s="65" t="s">
        <v>150</v>
      </c>
      <c r="D102" s="33">
        <v>41956</v>
      </c>
      <c r="E102" s="335"/>
      <c r="F102" s="19" t="s">
        <v>32</v>
      </c>
      <c r="G102" s="355"/>
      <c r="H102" s="128" t="s">
        <v>170</v>
      </c>
      <c r="I102" s="7" t="s">
        <v>216</v>
      </c>
      <c r="J102" s="19">
        <v>42054</v>
      </c>
      <c r="K102" s="134">
        <f t="shared" si="161"/>
        <v>98</v>
      </c>
      <c r="L102" s="19">
        <v>42101</v>
      </c>
      <c r="M102" s="45">
        <f t="shared" ref="M102" si="167">IF(L102*J102&gt;0,L102-J102, "")</f>
        <v>47</v>
      </c>
      <c r="N102" s="134">
        <f t="shared" si="163"/>
        <v>145</v>
      </c>
      <c r="O102" s="115">
        <v>42105</v>
      </c>
      <c r="P102" s="134">
        <f t="shared" ref="P102" si="168">IF(O102*L102&gt;0,O102-L102,"" )</f>
        <v>4</v>
      </c>
      <c r="Q102" s="369"/>
      <c r="R102" s="383"/>
      <c r="S102" s="335"/>
      <c r="T102" s="222">
        <v>42161</v>
      </c>
      <c r="U102" s="45">
        <f t="shared" si="165"/>
        <v>29.285714285714285</v>
      </c>
      <c r="V102" s="45">
        <f t="shared" si="157"/>
        <v>8.5714285714285712</v>
      </c>
      <c r="W102" s="45">
        <f t="shared" si="158"/>
        <v>8</v>
      </c>
      <c r="X102" s="41" t="str">
        <f t="shared" si="159"/>
        <v/>
      </c>
      <c r="Y102" s="163" t="s">
        <v>47</v>
      </c>
      <c r="Z102" s="177"/>
      <c r="AA102" s="248"/>
    </row>
    <row r="103" spans="1:27" s="8" customFormat="1">
      <c r="A103" s="289" t="s">
        <v>223</v>
      </c>
      <c r="B103" s="263" t="s">
        <v>291</v>
      </c>
      <c r="C103" s="19" t="s">
        <v>153</v>
      </c>
      <c r="D103" s="33">
        <v>41963</v>
      </c>
      <c r="E103" s="335">
        <v>41950</v>
      </c>
      <c r="F103" s="19" t="s">
        <v>51</v>
      </c>
      <c r="G103" s="355"/>
      <c r="H103" s="128" t="s">
        <v>170</v>
      </c>
      <c r="I103" s="7" t="s">
        <v>163</v>
      </c>
      <c r="J103" s="19">
        <v>42046</v>
      </c>
      <c r="K103" s="134">
        <f t="shared" si="161"/>
        <v>83</v>
      </c>
      <c r="L103" s="19">
        <v>42101</v>
      </c>
      <c r="M103" s="45">
        <f>IF(L103*J103&gt;0,L103-J103, "")</f>
        <v>55</v>
      </c>
      <c r="N103" s="134">
        <f t="shared" si="163"/>
        <v>138</v>
      </c>
      <c r="O103" s="115">
        <v>42104</v>
      </c>
      <c r="P103" s="134">
        <f>IF(O103*L103&gt;0,O103-L103,"" )</f>
        <v>3</v>
      </c>
      <c r="Q103" s="369"/>
      <c r="R103" s="383"/>
      <c r="S103" s="335"/>
      <c r="T103" s="222">
        <v>42160</v>
      </c>
      <c r="U103" s="45">
        <f t="shared" si="165"/>
        <v>28.142857142857142</v>
      </c>
      <c r="V103" s="45">
        <f t="shared" si="157"/>
        <v>8.4285714285714288</v>
      </c>
      <c r="W103" s="45">
        <f t="shared" si="158"/>
        <v>8</v>
      </c>
      <c r="X103" s="41" t="str">
        <f t="shared" si="159"/>
        <v/>
      </c>
      <c r="Y103" s="161" t="s">
        <v>47</v>
      </c>
      <c r="Z103" s="28"/>
      <c r="AA103" s="248"/>
    </row>
    <row r="104" spans="1:27" s="8" customFormat="1">
      <c r="A104" s="289" t="s">
        <v>223</v>
      </c>
      <c r="B104" s="263" t="s">
        <v>312</v>
      </c>
      <c r="C104" s="19" t="s">
        <v>148</v>
      </c>
      <c r="D104" s="33">
        <v>41942</v>
      </c>
      <c r="E104" s="335"/>
      <c r="F104" s="19" t="s">
        <v>32</v>
      </c>
      <c r="G104" s="355"/>
      <c r="H104" s="128" t="s">
        <v>170</v>
      </c>
      <c r="I104" s="7" t="s">
        <v>100</v>
      </c>
      <c r="J104" s="19">
        <v>42012</v>
      </c>
      <c r="K104" s="134">
        <f t="shared" si="161"/>
        <v>70</v>
      </c>
      <c r="L104" s="19">
        <v>42089</v>
      </c>
      <c r="M104" s="45">
        <f t="shared" ref="M104" si="169">IF(L104*J104&gt;0,L104-J104, "")</f>
        <v>77</v>
      </c>
      <c r="N104" s="134">
        <f t="shared" si="163"/>
        <v>147</v>
      </c>
      <c r="O104" s="115">
        <v>42098</v>
      </c>
      <c r="P104" s="134">
        <f t="shared" ref="P104" si="170">IF(O104*L104&gt;0,O104-L104,"" )</f>
        <v>9</v>
      </c>
      <c r="Q104" s="372" t="s">
        <v>397</v>
      </c>
      <c r="R104" s="387" t="s">
        <v>398</v>
      </c>
      <c r="S104" s="335"/>
      <c r="T104" s="222">
        <v>42160</v>
      </c>
      <c r="U104" s="45">
        <f t="shared" si="165"/>
        <v>31.142857142857142</v>
      </c>
      <c r="V104" s="45">
        <f t="shared" si="157"/>
        <v>10.142857142857142</v>
      </c>
      <c r="W104" s="45">
        <f t="shared" si="158"/>
        <v>8.8571428571428577</v>
      </c>
      <c r="X104" s="41" t="str">
        <f t="shared" si="159"/>
        <v/>
      </c>
      <c r="Y104" s="161" t="s">
        <v>47</v>
      </c>
      <c r="Z104" s="28"/>
      <c r="AA104" s="248" t="s">
        <v>431</v>
      </c>
    </row>
    <row r="105" spans="1:27" s="8" customFormat="1">
      <c r="A105" s="289" t="s">
        <v>223</v>
      </c>
      <c r="B105" s="263" t="s">
        <v>308</v>
      </c>
      <c r="C105" s="19" t="s">
        <v>148</v>
      </c>
      <c r="D105" s="33">
        <v>41954</v>
      </c>
      <c r="E105" s="335">
        <v>41966</v>
      </c>
      <c r="F105" s="19" t="s">
        <v>46</v>
      </c>
      <c r="G105" s="355"/>
      <c r="H105" s="128" t="s">
        <v>170</v>
      </c>
      <c r="I105" s="7" t="s">
        <v>122</v>
      </c>
      <c r="J105" s="19">
        <v>42040</v>
      </c>
      <c r="K105" s="134">
        <f t="shared" si="161"/>
        <v>86</v>
      </c>
      <c r="L105" s="19">
        <v>42089</v>
      </c>
      <c r="M105" s="45">
        <f>IF(L105*J105&gt;0,L105-J105, "")</f>
        <v>49</v>
      </c>
      <c r="N105" s="134">
        <f t="shared" si="163"/>
        <v>135</v>
      </c>
      <c r="O105" s="115">
        <v>42102</v>
      </c>
      <c r="P105" s="134">
        <f>IF(O105*L105&gt;0,O105-L105,"" )</f>
        <v>13</v>
      </c>
      <c r="Q105" s="369"/>
      <c r="R105" s="383"/>
      <c r="S105" s="335"/>
      <c r="T105" s="222">
        <v>42159</v>
      </c>
      <c r="U105" s="45">
        <f t="shared" si="165"/>
        <v>29.285714285714285</v>
      </c>
      <c r="V105" s="45">
        <f t="shared" ref="V105:V110" si="171">IF($T105*L105&gt;0,($T105-L105)/7,"" )</f>
        <v>10</v>
      </c>
      <c r="W105" s="45">
        <f t="shared" ref="W105:W110" si="172">IF($T105*O105&gt;0,($T105-O105)/7,"" )</f>
        <v>8.1428571428571423</v>
      </c>
      <c r="X105" s="41" t="str">
        <f t="shared" ref="X105:X110" si="173">IF($T105*S105&gt;0,($T105-S105)/7, "")</f>
        <v/>
      </c>
      <c r="Y105" s="161" t="s">
        <v>47</v>
      </c>
      <c r="Z105" s="28"/>
      <c r="AA105" s="248" t="s">
        <v>487</v>
      </c>
    </row>
    <row r="106" spans="1:27" s="8" customFormat="1">
      <c r="A106" s="289" t="s">
        <v>223</v>
      </c>
      <c r="B106" s="263" t="s">
        <v>285</v>
      </c>
      <c r="C106" s="19" t="s">
        <v>150</v>
      </c>
      <c r="D106" s="33">
        <v>41984</v>
      </c>
      <c r="E106" s="335">
        <v>41984</v>
      </c>
      <c r="F106" s="19" t="s">
        <v>46</v>
      </c>
      <c r="G106" s="355">
        <v>41985</v>
      </c>
      <c r="H106" s="128" t="s">
        <v>170</v>
      </c>
      <c r="I106" s="7" t="s">
        <v>166</v>
      </c>
      <c r="J106" s="19">
        <v>42051</v>
      </c>
      <c r="K106" s="134">
        <f t="shared" ref="K106:K137" si="174">IF(J106*D106&gt;0,J106-D106, "")</f>
        <v>67</v>
      </c>
      <c r="L106" s="19">
        <v>42096</v>
      </c>
      <c r="M106" s="45">
        <f>IF(L106*J106&gt;0,L106-J106, "")</f>
        <v>45</v>
      </c>
      <c r="N106" s="134">
        <f t="shared" ref="N106:N137" si="175">IF(L106*D106&gt;0,L106-D106,"" )</f>
        <v>112</v>
      </c>
      <c r="O106" s="115">
        <v>42104</v>
      </c>
      <c r="P106" s="134">
        <f>IF(O106*L106&gt;0,O106-L106,"" )</f>
        <v>8</v>
      </c>
      <c r="Q106" s="369"/>
      <c r="R106" s="383"/>
      <c r="S106" s="335"/>
      <c r="T106" s="222">
        <v>42157</v>
      </c>
      <c r="U106" s="45">
        <f t="shared" ref="U106:U137" si="176">IF(Z106&lt;&gt;"X",IF(($T106*D106&gt;0),($T106-D106)/7,""),"x")</f>
        <v>24.714285714285715</v>
      </c>
      <c r="V106" s="45">
        <f t="shared" si="171"/>
        <v>8.7142857142857135</v>
      </c>
      <c r="W106" s="45">
        <f t="shared" si="172"/>
        <v>7.5714285714285712</v>
      </c>
      <c r="X106" s="41" t="str">
        <f t="shared" si="173"/>
        <v/>
      </c>
      <c r="Y106" s="161" t="s">
        <v>47</v>
      </c>
      <c r="Z106" s="28"/>
      <c r="AA106" s="248"/>
    </row>
    <row r="107" spans="1:27" s="8" customFormat="1">
      <c r="A107" s="289" t="s">
        <v>223</v>
      </c>
      <c r="B107" s="263" t="s">
        <v>400</v>
      </c>
      <c r="C107" s="19" t="s">
        <v>148</v>
      </c>
      <c r="D107" s="33">
        <v>41956</v>
      </c>
      <c r="E107" s="334"/>
      <c r="F107" s="115" t="s">
        <v>46</v>
      </c>
      <c r="G107" s="355">
        <v>41957</v>
      </c>
      <c r="H107" s="128" t="s">
        <v>170</v>
      </c>
      <c r="I107" s="7" t="s">
        <v>399</v>
      </c>
      <c r="J107" s="19">
        <v>42025</v>
      </c>
      <c r="K107" s="134">
        <f t="shared" si="174"/>
        <v>69</v>
      </c>
      <c r="L107" s="19">
        <v>42094</v>
      </c>
      <c r="M107" s="45">
        <f t="shared" ref="M107" si="177">IF(L107*J107&gt;0,L107-J107, "")</f>
        <v>69</v>
      </c>
      <c r="N107" s="134">
        <f t="shared" si="175"/>
        <v>138</v>
      </c>
      <c r="O107" s="115">
        <v>42101</v>
      </c>
      <c r="P107" s="134">
        <f>IF(O107*L107&gt;0,O107-L107,"" )</f>
        <v>7</v>
      </c>
      <c r="Q107" s="372" t="s">
        <v>185</v>
      </c>
      <c r="R107" s="387" t="s">
        <v>393</v>
      </c>
      <c r="S107" s="335"/>
      <c r="T107" s="222">
        <v>42156</v>
      </c>
      <c r="U107" s="45">
        <f t="shared" si="176"/>
        <v>28.571428571428573</v>
      </c>
      <c r="V107" s="45">
        <f t="shared" si="171"/>
        <v>8.8571428571428577</v>
      </c>
      <c r="W107" s="45">
        <f t="shared" si="172"/>
        <v>7.8571428571428568</v>
      </c>
      <c r="X107" s="41" t="str">
        <f t="shared" si="173"/>
        <v/>
      </c>
      <c r="Y107" s="161" t="s">
        <v>47</v>
      </c>
      <c r="Z107" s="28"/>
      <c r="AA107" s="248"/>
    </row>
    <row r="108" spans="1:27" s="8" customFormat="1">
      <c r="A108" s="289" t="s">
        <v>223</v>
      </c>
      <c r="B108" s="263" t="s">
        <v>300</v>
      </c>
      <c r="C108" s="19" t="s">
        <v>161</v>
      </c>
      <c r="D108" s="33">
        <v>41937</v>
      </c>
      <c r="E108" s="335"/>
      <c r="F108" s="7" t="s">
        <v>41</v>
      </c>
      <c r="G108" s="355">
        <v>41956</v>
      </c>
      <c r="H108" s="128" t="s">
        <v>170</v>
      </c>
      <c r="I108" s="7" t="s">
        <v>84</v>
      </c>
      <c r="J108" s="19">
        <v>42002</v>
      </c>
      <c r="K108" s="134">
        <f t="shared" si="174"/>
        <v>65</v>
      </c>
      <c r="L108" s="19">
        <v>42093</v>
      </c>
      <c r="M108" s="45">
        <f>IF(L108*J108&gt;0,L108-J108, "")</f>
        <v>91</v>
      </c>
      <c r="N108" s="134">
        <f t="shared" si="175"/>
        <v>156</v>
      </c>
      <c r="O108" s="115">
        <v>42096</v>
      </c>
      <c r="P108" s="134">
        <f>IF(O108*L108&gt;0,O108-L108,"" )</f>
        <v>3</v>
      </c>
      <c r="Q108" s="372" t="s">
        <v>397</v>
      </c>
      <c r="R108" s="387" t="s">
        <v>398</v>
      </c>
      <c r="S108" s="335"/>
      <c r="T108" s="222">
        <v>42153</v>
      </c>
      <c r="U108" s="45">
        <f t="shared" si="176"/>
        <v>30.857142857142858</v>
      </c>
      <c r="V108" s="45">
        <f t="shared" si="171"/>
        <v>8.5714285714285712</v>
      </c>
      <c r="W108" s="45">
        <f t="shared" si="172"/>
        <v>8.1428571428571423</v>
      </c>
      <c r="X108" s="41" t="str">
        <f t="shared" si="173"/>
        <v/>
      </c>
      <c r="Y108" s="161" t="s">
        <v>47</v>
      </c>
      <c r="Z108" s="28"/>
      <c r="AA108" s="248"/>
    </row>
    <row r="109" spans="1:27" s="8" customFormat="1">
      <c r="A109" s="289" t="s">
        <v>223</v>
      </c>
      <c r="B109" s="263" t="s">
        <v>296</v>
      </c>
      <c r="C109" s="19" t="s">
        <v>150</v>
      </c>
      <c r="D109" s="33">
        <v>41957</v>
      </c>
      <c r="E109" s="335">
        <v>41950</v>
      </c>
      <c r="F109" s="19" t="s">
        <v>46</v>
      </c>
      <c r="G109" s="355">
        <v>41958</v>
      </c>
      <c r="H109" s="128" t="s">
        <v>170</v>
      </c>
      <c r="I109" s="7" t="s">
        <v>145</v>
      </c>
      <c r="J109" s="19">
        <v>42044</v>
      </c>
      <c r="K109" s="134">
        <f t="shared" si="174"/>
        <v>87</v>
      </c>
      <c r="L109" s="19">
        <v>42095</v>
      </c>
      <c r="M109" s="45">
        <f>IF(L109*J109&gt;0,L109-J109, "")</f>
        <v>51</v>
      </c>
      <c r="N109" s="134">
        <f t="shared" si="175"/>
        <v>138</v>
      </c>
      <c r="O109" s="115">
        <v>42101</v>
      </c>
      <c r="P109" s="134">
        <f t="shared" ref="P109:P114" si="178">IF(O109*L109&gt;0,O109-L109,"" )</f>
        <v>6</v>
      </c>
      <c r="Q109" s="372" t="s">
        <v>185</v>
      </c>
      <c r="R109" s="387" t="s">
        <v>393</v>
      </c>
      <c r="S109" s="335"/>
      <c r="T109" s="222">
        <v>42152</v>
      </c>
      <c r="U109" s="45">
        <f t="shared" si="176"/>
        <v>27.857142857142858</v>
      </c>
      <c r="V109" s="45">
        <f t="shared" si="171"/>
        <v>8.1428571428571423</v>
      </c>
      <c r="W109" s="45">
        <f t="shared" si="172"/>
        <v>7.2857142857142856</v>
      </c>
      <c r="X109" s="41" t="str">
        <f t="shared" si="173"/>
        <v/>
      </c>
      <c r="Y109" s="161" t="s">
        <v>47</v>
      </c>
      <c r="Z109" s="28"/>
      <c r="AA109" s="248"/>
    </row>
    <row r="110" spans="1:27" s="8" customFormat="1">
      <c r="A110" s="289" t="s">
        <v>223</v>
      </c>
      <c r="B110" s="263" t="s">
        <v>292</v>
      </c>
      <c r="C110" s="300" t="s">
        <v>148</v>
      </c>
      <c r="D110" s="33">
        <v>41962</v>
      </c>
      <c r="E110" s="335"/>
      <c r="F110" s="19" t="s">
        <v>74</v>
      </c>
      <c r="G110" s="355"/>
      <c r="H110" s="128" t="s">
        <v>170</v>
      </c>
      <c r="I110" s="7" t="s">
        <v>109</v>
      </c>
      <c r="J110" s="19">
        <v>42023</v>
      </c>
      <c r="K110" s="134">
        <f t="shared" si="174"/>
        <v>61</v>
      </c>
      <c r="L110" s="19">
        <v>42095</v>
      </c>
      <c r="M110" s="45">
        <f>IF(L110*J110&gt;0,L110-J110, "")</f>
        <v>72</v>
      </c>
      <c r="N110" s="134">
        <f t="shared" si="175"/>
        <v>133</v>
      </c>
      <c r="O110" s="115">
        <v>42102</v>
      </c>
      <c r="P110" s="134">
        <f t="shared" si="178"/>
        <v>7</v>
      </c>
      <c r="Q110" s="369"/>
      <c r="R110" s="383"/>
      <c r="S110" s="335"/>
      <c r="T110" s="222">
        <v>42151</v>
      </c>
      <c r="U110" s="45">
        <f t="shared" si="176"/>
        <v>27</v>
      </c>
      <c r="V110" s="45">
        <f t="shared" si="171"/>
        <v>8</v>
      </c>
      <c r="W110" s="45">
        <f t="shared" si="172"/>
        <v>7</v>
      </c>
      <c r="X110" s="41" t="str">
        <f t="shared" si="173"/>
        <v/>
      </c>
      <c r="Y110" s="163" t="s">
        <v>91</v>
      </c>
      <c r="Z110" s="178"/>
      <c r="AA110" s="248"/>
    </row>
    <row r="111" spans="1:27" s="8" customFormat="1">
      <c r="A111" s="289" t="s">
        <v>239</v>
      </c>
      <c r="B111" s="263" t="s">
        <v>303</v>
      </c>
      <c r="C111" s="19" t="s">
        <v>155</v>
      </c>
      <c r="D111" s="33">
        <v>41957</v>
      </c>
      <c r="E111" s="335"/>
      <c r="F111" s="19" t="s">
        <v>32</v>
      </c>
      <c r="G111" s="355">
        <v>41957</v>
      </c>
      <c r="H111" s="128" t="s">
        <v>170</v>
      </c>
      <c r="I111" s="7" t="s">
        <v>105</v>
      </c>
      <c r="J111" s="19">
        <v>42016</v>
      </c>
      <c r="K111" s="134">
        <f t="shared" si="174"/>
        <v>59</v>
      </c>
      <c r="L111" s="19">
        <v>42091</v>
      </c>
      <c r="M111" s="45">
        <f t="shared" ref="M111:M120" si="179">IF(L111*J111&gt;0,L111-J111, "")</f>
        <v>75</v>
      </c>
      <c r="N111" s="134">
        <f t="shared" si="175"/>
        <v>134</v>
      </c>
      <c r="O111" s="115">
        <v>42095</v>
      </c>
      <c r="P111" s="134">
        <f t="shared" si="178"/>
        <v>4</v>
      </c>
      <c r="Q111" s="372" t="s">
        <v>397</v>
      </c>
      <c r="R111" s="387" t="s">
        <v>398</v>
      </c>
      <c r="S111" s="335"/>
      <c r="T111" s="222">
        <v>42152</v>
      </c>
      <c r="U111" s="45">
        <f t="shared" si="176"/>
        <v>27.857142857142858</v>
      </c>
      <c r="V111" s="45">
        <f t="shared" ref="V111:V122" si="180">IF($T111*L111&gt;0,($T111-L111)/7,"" )</f>
        <v>8.7142857142857135</v>
      </c>
      <c r="W111" s="45">
        <f t="shared" ref="W111:W122" si="181">IF($T111*O111&gt;0,($T111-O111)/7,"" )</f>
        <v>8.1428571428571423</v>
      </c>
      <c r="X111" s="41" t="str">
        <f t="shared" ref="X111:X122" si="182">IF($T111*S111&gt;0,($T111-S111)/7, "")</f>
        <v/>
      </c>
      <c r="Y111" s="161" t="s">
        <v>47</v>
      </c>
      <c r="Z111" s="28"/>
      <c r="AA111" s="248"/>
    </row>
    <row r="112" spans="1:27" s="8" customFormat="1">
      <c r="A112" s="289" t="s">
        <v>223</v>
      </c>
      <c r="B112" s="263" t="s">
        <v>304</v>
      </c>
      <c r="C112" s="19" t="s">
        <v>148</v>
      </c>
      <c r="D112" s="33">
        <v>41952</v>
      </c>
      <c r="E112" s="335"/>
      <c r="F112" s="19" t="s">
        <v>32</v>
      </c>
      <c r="G112" s="355"/>
      <c r="H112" s="128" t="s">
        <v>170</v>
      </c>
      <c r="I112" s="7" t="s">
        <v>102</v>
      </c>
      <c r="J112" s="19">
        <v>42016</v>
      </c>
      <c r="K112" s="134">
        <f t="shared" si="174"/>
        <v>64</v>
      </c>
      <c r="L112" s="19">
        <v>42091</v>
      </c>
      <c r="M112" s="45">
        <f t="shared" si="179"/>
        <v>75</v>
      </c>
      <c r="N112" s="134">
        <f t="shared" si="175"/>
        <v>139</v>
      </c>
      <c r="O112" s="115">
        <v>42096</v>
      </c>
      <c r="P112" s="134">
        <f t="shared" si="178"/>
        <v>5</v>
      </c>
      <c r="Q112" s="372" t="s">
        <v>397</v>
      </c>
      <c r="R112" s="387" t="s">
        <v>398</v>
      </c>
      <c r="S112" s="335"/>
      <c r="T112" s="222">
        <v>42150</v>
      </c>
      <c r="U112" s="45">
        <f t="shared" si="176"/>
        <v>28.285714285714285</v>
      </c>
      <c r="V112" s="45">
        <f t="shared" si="180"/>
        <v>8.4285714285714288</v>
      </c>
      <c r="W112" s="45">
        <f t="shared" si="181"/>
        <v>7.7142857142857144</v>
      </c>
      <c r="X112" s="41" t="str">
        <f t="shared" si="182"/>
        <v/>
      </c>
      <c r="Y112" s="161" t="s">
        <v>47</v>
      </c>
      <c r="Z112" s="28"/>
      <c r="AA112" s="248"/>
    </row>
    <row r="113" spans="1:27" s="92" customFormat="1">
      <c r="A113" s="278" t="s">
        <v>239</v>
      </c>
      <c r="B113" s="264" t="s">
        <v>314</v>
      </c>
      <c r="C113" s="277" t="s">
        <v>155</v>
      </c>
      <c r="D113" s="36">
        <v>42038</v>
      </c>
      <c r="E113" s="336">
        <v>42069</v>
      </c>
      <c r="F113" s="21" t="s">
        <v>170</v>
      </c>
      <c r="G113" s="356">
        <v>41964</v>
      </c>
      <c r="H113" s="130" t="s">
        <v>51</v>
      </c>
      <c r="I113" s="12" t="s">
        <v>219</v>
      </c>
      <c r="J113" s="21">
        <v>42041</v>
      </c>
      <c r="K113" s="133">
        <f t="shared" si="174"/>
        <v>3</v>
      </c>
      <c r="L113" s="21">
        <v>42088</v>
      </c>
      <c r="M113" s="91">
        <f t="shared" si="179"/>
        <v>47</v>
      </c>
      <c r="N113" s="133">
        <f t="shared" si="175"/>
        <v>50</v>
      </c>
      <c r="O113" s="95">
        <v>42091</v>
      </c>
      <c r="P113" s="133">
        <f t="shared" si="178"/>
        <v>3</v>
      </c>
      <c r="Q113" s="372" t="s">
        <v>198</v>
      </c>
      <c r="R113" s="387" t="s">
        <v>225</v>
      </c>
      <c r="S113" s="336"/>
      <c r="T113" s="221">
        <v>42152</v>
      </c>
      <c r="U113" s="91">
        <f t="shared" si="176"/>
        <v>16.285714285714285</v>
      </c>
      <c r="V113" s="91">
        <f t="shared" si="180"/>
        <v>9.1428571428571423</v>
      </c>
      <c r="W113" s="91">
        <f t="shared" si="181"/>
        <v>8.7142857142857135</v>
      </c>
      <c r="X113" s="42" t="str">
        <f t="shared" si="182"/>
        <v/>
      </c>
      <c r="Y113" s="162" t="s">
        <v>50</v>
      </c>
      <c r="Z113" s="176"/>
      <c r="AA113" s="251"/>
    </row>
    <row r="114" spans="1:27" s="92" customFormat="1">
      <c r="A114" s="278" t="s">
        <v>239</v>
      </c>
      <c r="B114" s="264" t="s">
        <v>315</v>
      </c>
      <c r="C114" s="277" t="s">
        <v>154</v>
      </c>
      <c r="D114" s="36">
        <v>42042</v>
      </c>
      <c r="E114" s="340">
        <v>42042</v>
      </c>
      <c r="F114" s="95" t="s">
        <v>51</v>
      </c>
      <c r="G114" s="356">
        <v>41964</v>
      </c>
      <c r="H114" s="130" t="s">
        <v>51</v>
      </c>
      <c r="I114" s="12" t="s">
        <v>209</v>
      </c>
      <c r="J114" s="21">
        <v>42045</v>
      </c>
      <c r="K114" s="133">
        <f t="shared" si="174"/>
        <v>3</v>
      </c>
      <c r="L114" s="21">
        <v>42080</v>
      </c>
      <c r="M114" s="91">
        <f t="shared" si="179"/>
        <v>35</v>
      </c>
      <c r="N114" s="133">
        <f t="shared" si="175"/>
        <v>38</v>
      </c>
      <c r="O114" s="95">
        <v>42082</v>
      </c>
      <c r="P114" s="133">
        <f t="shared" si="178"/>
        <v>2</v>
      </c>
      <c r="Q114" s="372" t="s">
        <v>184</v>
      </c>
      <c r="R114" s="388" t="s">
        <v>217</v>
      </c>
      <c r="S114" s="336"/>
      <c r="T114" s="221">
        <v>42151</v>
      </c>
      <c r="U114" s="91">
        <f t="shared" si="176"/>
        <v>15.571428571428571</v>
      </c>
      <c r="V114" s="91">
        <f t="shared" si="180"/>
        <v>10.142857142857142</v>
      </c>
      <c r="W114" s="91">
        <f t="shared" si="181"/>
        <v>9.8571428571428577</v>
      </c>
      <c r="X114" s="42" t="str">
        <f t="shared" si="182"/>
        <v/>
      </c>
      <c r="Y114" s="162" t="s">
        <v>50</v>
      </c>
      <c r="Z114" s="176"/>
      <c r="AA114" s="251"/>
    </row>
    <row r="115" spans="1:27" s="58" customFormat="1">
      <c r="A115" s="288" t="s">
        <v>223</v>
      </c>
      <c r="B115" s="265" t="s">
        <v>419</v>
      </c>
      <c r="C115" s="59" t="s">
        <v>223</v>
      </c>
      <c r="D115" s="61">
        <v>42040</v>
      </c>
      <c r="E115" s="337"/>
      <c r="F115" s="116" t="s">
        <v>170</v>
      </c>
      <c r="G115" s="357">
        <v>41957</v>
      </c>
      <c r="H115" s="127" t="s">
        <v>170</v>
      </c>
      <c r="I115" s="57" t="s">
        <v>159</v>
      </c>
      <c r="J115" s="256"/>
      <c r="K115" s="135" t="str">
        <f t="shared" si="174"/>
        <v/>
      </c>
      <c r="L115" s="59">
        <v>42097</v>
      </c>
      <c r="M115" s="48" t="str">
        <f t="shared" si="179"/>
        <v/>
      </c>
      <c r="N115" s="135">
        <f t="shared" si="175"/>
        <v>57</v>
      </c>
      <c r="O115" s="116">
        <v>42103</v>
      </c>
      <c r="P115" s="135">
        <f t="shared" ref="P115" si="183">IF(O115*L115&gt;0,O115-L115,"" )</f>
        <v>6</v>
      </c>
      <c r="Q115" s="370"/>
      <c r="R115" s="383"/>
      <c r="S115" s="339"/>
      <c r="T115" s="223">
        <v>42151</v>
      </c>
      <c r="U115" s="48">
        <f t="shared" si="176"/>
        <v>15.857142857142858</v>
      </c>
      <c r="V115" s="48">
        <f t="shared" si="180"/>
        <v>7.7142857142857144</v>
      </c>
      <c r="W115" s="48">
        <f t="shared" si="181"/>
        <v>6.8571428571428568</v>
      </c>
      <c r="X115" s="41" t="str">
        <f t="shared" si="182"/>
        <v/>
      </c>
      <c r="Y115" s="160" t="s">
        <v>31</v>
      </c>
      <c r="Z115" s="60"/>
      <c r="AA115" s="249"/>
    </row>
    <row r="116" spans="1:27" s="58" customFormat="1">
      <c r="A116" s="288" t="s">
        <v>239</v>
      </c>
      <c r="B116" s="265" t="s">
        <v>277</v>
      </c>
      <c r="C116" s="59" t="s">
        <v>155</v>
      </c>
      <c r="D116" s="61">
        <v>42044</v>
      </c>
      <c r="E116" s="337">
        <v>42044</v>
      </c>
      <c r="F116" s="116" t="s">
        <v>32</v>
      </c>
      <c r="G116" s="357">
        <v>41957</v>
      </c>
      <c r="H116" s="127" t="s">
        <v>170</v>
      </c>
      <c r="I116" s="57" t="s">
        <v>167</v>
      </c>
      <c r="J116" s="59">
        <v>42045</v>
      </c>
      <c r="K116" s="135">
        <f t="shared" si="174"/>
        <v>1</v>
      </c>
      <c r="L116" s="59">
        <v>42095</v>
      </c>
      <c r="M116" s="48">
        <f t="shared" si="179"/>
        <v>50</v>
      </c>
      <c r="N116" s="135">
        <f t="shared" si="175"/>
        <v>51</v>
      </c>
      <c r="O116" s="116">
        <v>42098</v>
      </c>
      <c r="P116" s="135">
        <f t="shared" ref="P116:P121" si="184">IF(O116*L116&gt;0,O116-L116,"" )</f>
        <v>3</v>
      </c>
      <c r="Q116" s="372" t="s">
        <v>397</v>
      </c>
      <c r="R116" s="387" t="s">
        <v>398</v>
      </c>
      <c r="S116" s="339"/>
      <c r="T116" s="223">
        <v>42151</v>
      </c>
      <c r="U116" s="48">
        <f t="shared" si="176"/>
        <v>15.285714285714286</v>
      </c>
      <c r="V116" s="48">
        <f t="shared" si="180"/>
        <v>8</v>
      </c>
      <c r="W116" s="48">
        <f t="shared" si="181"/>
        <v>7.5714285714285712</v>
      </c>
      <c r="X116" s="41" t="str">
        <f t="shared" si="182"/>
        <v/>
      </c>
      <c r="Y116" s="160" t="s">
        <v>31</v>
      </c>
      <c r="Z116" s="60"/>
      <c r="AA116" s="249"/>
    </row>
    <row r="117" spans="1:27" s="8" customFormat="1">
      <c r="A117" s="289" t="s">
        <v>239</v>
      </c>
      <c r="B117" s="263" t="s">
        <v>305</v>
      </c>
      <c r="C117" s="19" t="s">
        <v>155</v>
      </c>
      <c r="D117" s="33">
        <v>41947</v>
      </c>
      <c r="E117" s="335">
        <v>41942</v>
      </c>
      <c r="F117" s="19" t="s">
        <v>32</v>
      </c>
      <c r="G117" s="355">
        <v>41956</v>
      </c>
      <c r="H117" s="128" t="s">
        <v>170</v>
      </c>
      <c r="I117" s="7" t="s">
        <v>104</v>
      </c>
      <c r="J117" s="19">
        <v>42016</v>
      </c>
      <c r="K117" s="134">
        <f t="shared" si="174"/>
        <v>69</v>
      </c>
      <c r="L117" s="19">
        <v>42091</v>
      </c>
      <c r="M117" s="45">
        <f t="shared" si="179"/>
        <v>75</v>
      </c>
      <c r="N117" s="134">
        <f t="shared" si="175"/>
        <v>144</v>
      </c>
      <c r="O117" s="115">
        <v>42095</v>
      </c>
      <c r="P117" s="134">
        <f t="shared" si="184"/>
        <v>4</v>
      </c>
      <c r="Q117" s="372" t="s">
        <v>397</v>
      </c>
      <c r="R117" s="387" t="s">
        <v>398</v>
      </c>
      <c r="S117" s="335"/>
      <c r="T117" s="222">
        <v>42151</v>
      </c>
      <c r="U117" s="45">
        <f t="shared" si="176"/>
        <v>29.142857142857142</v>
      </c>
      <c r="V117" s="45">
        <f t="shared" si="180"/>
        <v>8.5714285714285712</v>
      </c>
      <c r="W117" s="45">
        <f t="shared" si="181"/>
        <v>8</v>
      </c>
      <c r="X117" s="41" t="str">
        <f t="shared" si="182"/>
        <v/>
      </c>
      <c r="Y117" s="161" t="s">
        <v>47</v>
      </c>
      <c r="Z117" s="28"/>
      <c r="AA117" s="248"/>
    </row>
    <row r="118" spans="1:27" s="8" customFormat="1">
      <c r="A118" s="289" t="s">
        <v>223</v>
      </c>
      <c r="B118" s="263" t="s">
        <v>286</v>
      </c>
      <c r="C118" s="65" t="s">
        <v>152</v>
      </c>
      <c r="D118" s="33">
        <v>41967</v>
      </c>
      <c r="E118" s="335">
        <v>41953</v>
      </c>
      <c r="F118" s="19" t="s">
        <v>46</v>
      </c>
      <c r="G118" s="355">
        <v>41968</v>
      </c>
      <c r="H118" s="128" t="s">
        <v>170</v>
      </c>
      <c r="I118" s="7" t="s">
        <v>165</v>
      </c>
      <c r="J118" s="19">
        <v>42051</v>
      </c>
      <c r="K118" s="134">
        <f t="shared" si="174"/>
        <v>84</v>
      </c>
      <c r="L118" s="19">
        <v>42101</v>
      </c>
      <c r="M118" s="45">
        <f t="shared" si="179"/>
        <v>50</v>
      </c>
      <c r="N118" s="134">
        <f t="shared" si="175"/>
        <v>134</v>
      </c>
      <c r="O118" s="115">
        <v>42103</v>
      </c>
      <c r="P118" s="134">
        <f t="shared" si="184"/>
        <v>2</v>
      </c>
      <c r="Q118" s="369"/>
      <c r="R118" s="383"/>
      <c r="S118" s="335"/>
      <c r="T118" s="222">
        <v>42150</v>
      </c>
      <c r="U118" s="45">
        <f t="shared" si="176"/>
        <v>26.142857142857142</v>
      </c>
      <c r="V118" s="45">
        <f t="shared" si="180"/>
        <v>7</v>
      </c>
      <c r="W118" s="45">
        <f t="shared" si="181"/>
        <v>6.7142857142857144</v>
      </c>
      <c r="X118" s="41" t="str">
        <f t="shared" si="182"/>
        <v/>
      </c>
      <c r="Y118" s="163" t="s">
        <v>47</v>
      </c>
      <c r="Z118" s="177"/>
      <c r="AA118" s="248"/>
    </row>
    <row r="119" spans="1:27" s="8" customFormat="1">
      <c r="A119" s="289" t="s">
        <v>223</v>
      </c>
      <c r="B119" s="263" t="s">
        <v>307</v>
      </c>
      <c r="C119" s="19" t="s">
        <v>148</v>
      </c>
      <c r="D119" s="33">
        <v>41950</v>
      </c>
      <c r="E119" s="335">
        <v>41951</v>
      </c>
      <c r="F119" s="19" t="s">
        <v>32</v>
      </c>
      <c r="G119" s="355">
        <v>41956</v>
      </c>
      <c r="H119" s="128" t="s">
        <v>170</v>
      </c>
      <c r="I119" s="7" t="s">
        <v>201</v>
      </c>
      <c r="J119" s="19">
        <v>42022</v>
      </c>
      <c r="K119" s="134">
        <f t="shared" si="174"/>
        <v>72</v>
      </c>
      <c r="L119" s="19">
        <v>42090</v>
      </c>
      <c r="M119" s="45">
        <f t="shared" si="179"/>
        <v>68</v>
      </c>
      <c r="N119" s="134">
        <f t="shared" si="175"/>
        <v>140</v>
      </c>
      <c r="O119" s="115">
        <v>42094</v>
      </c>
      <c r="P119" s="134">
        <f t="shared" si="184"/>
        <v>4</v>
      </c>
      <c r="Q119" s="372" t="s">
        <v>198</v>
      </c>
      <c r="R119" s="387" t="s">
        <v>225</v>
      </c>
      <c r="S119" s="335"/>
      <c r="T119" s="222">
        <v>42150</v>
      </c>
      <c r="U119" s="45">
        <f t="shared" si="176"/>
        <v>28.571428571428573</v>
      </c>
      <c r="V119" s="45">
        <f t="shared" si="180"/>
        <v>8.5714285714285712</v>
      </c>
      <c r="W119" s="45">
        <f t="shared" si="181"/>
        <v>8</v>
      </c>
      <c r="X119" s="41" t="str">
        <f t="shared" si="182"/>
        <v/>
      </c>
      <c r="Y119" s="161" t="s">
        <v>47</v>
      </c>
      <c r="Z119" s="28"/>
      <c r="AA119" s="248"/>
    </row>
    <row r="120" spans="1:27" s="8" customFormat="1">
      <c r="A120" s="289" t="s">
        <v>223</v>
      </c>
      <c r="B120" s="263" t="s">
        <v>310</v>
      </c>
      <c r="C120" s="19" t="s">
        <v>153</v>
      </c>
      <c r="D120" s="33">
        <v>41956</v>
      </c>
      <c r="E120" s="335"/>
      <c r="F120" s="19" t="s">
        <v>32</v>
      </c>
      <c r="G120" s="355">
        <v>41972</v>
      </c>
      <c r="H120" s="128" t="s">
        <v>170</v>
      </c>
      <c r="I120" s="7" t="s">
        <v>157</v>
      </c>
      <c r="J120" s="19">
        <v>42023</v>
      </c>
      <c r="K120" s="134">
        <f t="shared" si="174"/>
        <v>67</v>
      </c>
      <c r="L120" s="19">
        <v>42089</v>
      </c>
      <c r="M120" s="45">
        <f t="shared" si="179"/>
        <v>66</v>
      </c>
      <c r="N120" s="134">
        <f t="shared" si="175"/>
        <v>133</v>
      </c>
      <c r="O120" s="115">
        <v>42097</v>
      </c>
      <c r="P120" s="134">
        <f t="shared" si="184"/>
        <v>8</v>
      </c>
      <c r="Q120" s="372" t="s">
        <v>397</v>
      </c>
      <c r="R120" s="387" t="s">
        <v>398</v>
      </c>
      <c r="S120" s="335"/>
      <c r="T120" s="222">
        <v>42147</v>
      </c>
      <c r="U120" s="45">
        <f t="shared" si="176"/>
        <v>27.285714285714285</v>
      </c>
      <c r="V120" s="45">
        <f t="shared" si="180"/>
        <v>8.2857142857142865</v>
      </c>
      <c r="W120" s="45">
        <f t="shared" si="181"/>
        <v>7.1428571428571432</v>
      </c>
      <c r="X120" s="41" t="str">
        <f t="shared" si="182"/>
        <v/>
      </c>
      <c r="Y120" s="161" t="s">
        <v>47</v>
      </c>
      <c r="Z120" s="28"/>
      <c r="AA120" s="248"/>
    </row>
    <row r="121" spans="1:27" s="8" customFormat="1">
      <c r="A121" s="289" t="s">
        <v>223</v>
      </c>
      <c r="B121" s="263" t="s">
        <v>416</v>
      </c>
      <c r="C121" s="19" t="s">
        <v>161</v>
      </c>
      <c r="D121" s="33">
        <v>41956</v>
      </c>
      <c r="E121" s="334"/>
      <c r="F121" s="115" t="s">
        <v>46</v>
      </c>
      <c r="G121" s="355">
        <v>41957</v>
      </c>
      <c r="H121" s="128" t="s">
        <v>170</v>
      </c>
      <c r="I121" s="7" t="s">
        <v>159</v>
      </c>
      <c r="J121" s="255"/>
      <c r="K121" s="134" t="str">
        <f t="shared" si="174"/>
        <v/>
      </c>
      <c r="L121" s="19">
        <v>42089</v>
      </c>
      <c r="M121" s="45" t="str">
        <f t="shared" ref="M121" si="185">IF(L121*J121&gt;0,L121-J121, "")</f>
        <v/>
      </c>
      <c r="N121" s="134">
        <f t="shared" si="175"/>
        <v>133</v>
      </c>
      <c r="O121" s="115">
        <v>42100</v>
      </c>
      <c r="P121" s="134">
        <f t="shared" si="184"/>
        <v>11</v>
      </c>
      <c r="Q121" s="372" t="s">
        <v>185</v>
      </c>
      <c r="R121" s="387" t="s">
        <v>393</v>
      </c>
      <c r="S121" s="335"/>
      <c r="T121" s="222">
        <v>42146</v>
      </c>
      <c r="U121" s="45">
        <f t="shared" si="176"/>
        <v>27.142857142857142</v>
      </c>
      <c r="V121" s="45">
        <f t="shared" si="180"/>
        <v>8.1428571428571423</v>
      </c>
      <c r="W121" s="45">
        <f t="shared" si="181"/>
        <v>6.5714285714285712</v>
      </c>
      <c r="X121" s="41" t="str">
        <f t="shared" si="182"/>
        <v/>
      </c>
      <c r="Y121" s="161" t="s">
        <v>47</v>
      </c>
      <c r="Z121" s="28"/>
      <c r="AA121" s="248"/>
    </row>
    <row r="122" spans="1:27" s="8" customFormat="1">
      <c r="A122" s="289" t="s">
        <v>239</v>
      </c>
      <c r="B122" s="263" t="s">
        <v>319</v>
      </c>
      <c r="C122" s="258"/>
      <c r="D122" s="33">
        <v>41930</v>
      </c>
      <c r="E122" s="335">
        <v>41883</v>
      </c>
      <c r="F122" s="7" t="s">
        <v>32</v>
      </c>
      <c r="G122" s="355"/>
      <c r="H122" s="128" t="s">
        <v>32</v>
      </c>
      <c r="I122" s="7" t="s">
        <v>130</v>
      </c>
      <c r="J122" s="255"/>
      <c r="K122" s="134" t="str">
        <f t="shared" si="174"/>
        <v/>
      </c>
      <c r="L122" s="19">
        <v>42062</v>
      </c>
      <c r="M122" s="45" t="str">
        <f t="shared" ref="M122" si="186">IF(L122*J122&gt;0,L122-J122, "")</f>
        <v/>
      </c>
      <c r="N122" s="134">
        <f t="shared" si="175"/>
        <v>132</v>
      </c>
      <c r="O122" s="115">
        <v>42068</v>
      </c>
      <c r="P122" s="134">
        <f t="shared" ref="P122" si="187">IF(O122*L122&gt;0,O122-L122,"" )</f>
        <v>6</v>
      </c>
      <c r="Q122" s="372" t="s">
        <v>185</v>
      </c>
      <c r="R122" s="388" t="s">
        <v>203</v>
      </c>
      <c r="S122" s="335"/>
      <c r="T122" s="220">
        <v>42121</v>
      </c>
      <c r="U122" s="45">
        <f t="shared" si="176"/>
        <v>27.285714285714285</v>
      </c>
      <c r="V122" s="45">
        <f t="shared" si="180"/>
        <v>8.4285714285714288</v>
      </c>
      <c r="W122" s="45">
        <f t="shared" si="181"/>
        <v>7.5714285714285712</v>
      </c>
      <c r="X122" s="41" t="str">
        <f t="shared" si="182"/>
        <v/>
      </c>
      <c r="Y122" s="161" t="s">
        <v>47</v>
      </c>
      <c r="Z122" s="28"/>
      <c r="AA122" s="248" t="s">
        <v>111</v>
      </c>
    </row>
    <row r="123" spans="1:27" s="58" customFormat="1">
      <c r="A123" s="288" t="s">
        <v>223</v>
      </c>
      <c r="B123" s="265" t="s">
        <v>316</v>
      </c>
      <c r="C123" s="257"/>
      <c r="D123" s="61">
        <v>41960</v>
      </c>
      <c r="E123" s="339"/>
      <c r="F123" s="59" t="s">
        <v>54</v>
      </c>
      <c r="G123" s="357">
        <v>41960</v>
      </c>
      <c r="H123" s="127" t="s">
        <v>54</v>
      </c>
      <c r="I123" s="57" t="s">
        <v>121</v>
      </c>
      <c r="J123" s="59">
        <v>42039</v>
      </c>
      <c r="K123" s="135">
        <f t="shared" si="174"/>
        <v>79</v>
      </c>
      <c r="L123" s="59">
        <v>42062</v>
      </c>
      <c r="M123" s="48">
        <f>IF(L123*J123&gt;0,L123-J123, "")</f>
        <v>23</v>
      </c>
      <c r="N123" s="135">
        <f t="shared" si="175"/>
        <v>102</v>
      </c>
      <c r="O123" s="116">
        <v>42070</v>
      </c>
      <c r="P123" s="135">
        <f>IF(O123*L123&gt;0,O123-L123,"" )</f>
        <v>8</v>
      </c>
      <c r="Q123" s="372" t="s">
        <v>184</v>
      </c>
      <c r="R123" s="388" t="s">
        <v>217</v>
      </c>
      <c r="S123" s="339"/>
      <c r="T123" s="219">
        <v>42119</v>
      </c>
      <c r="U123" s="48" t="str">
        <f t="shared" si="176"/>
        <v>x</v>
      </c>
      <c r="V123" s="48" t="s">
        <v>113</v>
      </c>
      <c r="W123" s="48" t="s">
        <v>113</v>
      </c>
      <c r="X123" s="40" t="s">
        <v>113</v>
      </c>
      <c r="Y123" s="160" t="s">
        <v>31</v>
      </c>
      <c r="Z123" s="60" t="s">
        <v>113</v>
      </c>
      <c r="AA123" s="249" t="s">
        <v>92</v>
      </c>
    </row>
    <row r="124" spans="1:27" s="8" customFormat="1">
      <c r="A124" s="289" t="s">
        <v>223</v>
      </c>
      <c r="B124" s="263" t="s">
        <v>311</v>
      </c>
      <c r="C124" s="19" t="s">
        <v>156</v>
      </c>
      <c r="D124" s="33">
        <v>41955</v>
      </c>
      <c r="E124" s="335">
        <v>41954</v>
      </c>
      <c r="F124" s="19" t="s">
        <v>46</v>
      </c>
      <c r="G124" s="355"/>
      <c r="H124" s="128" t="s">
        <v>170</v>
      </c>
      <c r="I124" s="7" t="s">
        <v>143</v>
      </c>
      <c r="J124" s="19">
        <v>42044</v>
      </c>
      <c r="K124" s="134">
        <f t="shared" si="174"/>
        <v>89</v>
      </c>
      <c r="L124" s="19">
        <v>42089</v>
      </c>
      <c r="M124" s="45">
        <f t="shared" ref="M124" si="188">IF(L124*J124&gt;0,L124-J124, "")</f>
        <v>45</v>
      </c>
      <c r="N124" s="134">
        <f t="shared" si="175"/>
        <v>134</v>
      </c>
      <c r="O124" s="115">
        <v>42094</v>
      </c>
      <c r="P124" s="134">
        <f t="shared" ref="P124" si="189">IF(O124*L124&gt;0,O124-L124,"" )</f>
        <v>5</v>
      </c>
      <c r="Q124" s="372" t="s">
        <v>198</v>
      </c>
      <c r="R124" s="387" t="s">
        <v>225</v>
      </c>
      <c r="S124" s="335"/>
      <c r="T124" s="222">
        <v>42146</v>
      </c>
      <c r="U124" s="45">
        <f t="shared" si="176"/>
        <v>27.285714285714285</v>
      </c>
      <c r="V124" s="45">
        <f t="shared" ref="V124:V130" si="190">IF($T124*L124&gt;0,($T124-L124)/7,"" )</f>
        <v>8.1428571428571423</v>
      </c>
      <c r="W124" s="45">
        <f t="shared" ref="W124:W130" si="191">IF($T124*O124&gt;0,($T124-O124)/7,"" )</f>
        <v>7.4285714285714288</v>
      </c>
      <c r="X124" s="41" t="str">
        <f t="shared" ref="X124:X128" si="192">IF($T124*S124&gt;0,($T124-S124)/7, "")</f>
        <v/>
      </c>
      <c r="Y124" s="161" t="s">
        <v>47</v>
      </c>
      <c r="Z124" s="28"/>
      <c r="AA124" s="248"/>
    </row>
    <row r="125" spans="1:27" s="8" customFormat="1">
      <c r="A125" s="289" t="s">
        <v>240</v>
      </c>
      <c r="B125" s="263" t="s">
        <v>313</v>
      </c>
      <c r="C125" s="19" t="s">
        <v>149</v>
      </c>
      <c r="D125" s="33">
        <v>41942</v>
      </c>
      <c r="E125" s="335">
        <v>41955</v>
      </c>
      <c r="F125" s="19" t="s">
        <v>46</v>
      </c>
      <c r="G125" s="355"/>
      <c r="H125" s="128" t="s">
        <v>170</v>
      </c>
      <c r="I125" s="7" t="s">
        <v>106</v>
      </c>
      <c r="J125" s="19">
        <v>42016</v>
      </c>
      <c r="K125" s="134">
        <f t="shared" si="174"/>
        <v>74</v>
      </c>
      <c r="L125" s="19">
        <v>42088</v>
      </c>
      <c r="M125" s="45">
        <f>IF(L125*J125&gt;0,L125-J125, "")</f>
        <v>72</v>
      </c>
      <c r="N125" s="134">
        <f t="shared" si="175"/>
        <v>146</v>
      </c>
      <c r="O125" s="115">
        <v>42094</v>
      </c>
      <c r="P125" s="134">
        <f>IF(O125*L125&gt;0,O125-L125,"" )</f>
        <v>6</v>
      </c>
      <c r="Q125" s="372" t="s">
        <v>198</v>
      </c>
      <c r="R125" s="387" t="s">
        <v>225</v>
      </c>
      <c r="S125" s="335"/>
      <c r="T125" s="222">
        <v>42146</v>
      </c>
      <c r="U125" s="45">
        <f t="shared" si="176"/>
        <v>29.142857142857142</v>
      </c>
      <c r="V125" s="45">
        <f t="shared" si="190"/>
        <v>8.2857142857142865</v>
      </c>
      <c r="W125" s="45">
        <f t="shared" si="191"/>
        <v>7.4285714285714288</v>
      </c>
      <c r="X125" s="41" t="str">
        <f t="shared" si="192"/>
        <v/>
      </c>
      <c r="Y125" s="161" t="s">
        <v>47</v>
      </c>
      <c r="Z125" s="28"/>
      <c r="AA125" s="248" t="s">
        <v>107</v>
      </c>
    </row>
    <row r="126" spans="1:27" s="8" customFormat="1">
      <c r="A126" s="289" t="s">
        <v>240</v>
      </c>
      <c r="B126" s="263" t="s">
        <v>306</v>
      </c>
      <c r="C126" s="19" t="s">
        <v>149</v>
      </c>
      <c r="D126" s="33">
        <v>41952</v>
      </c>
      <c r="E126" s="335">
        <v>41952</v>
      </c>
      <c r="F126" s="19" t="s">
        <v>32</v>
      </c>
      <c r="G126" s="355">
        <v>41964</v>
      </c>
      <c r="H126" s="128" t="s">
        <v>170</v>
      </c>
      <c r="I126" s="7" t="s">
        <v>129</v>
      </c>
      <c r="J126" s="19">
        <v>42042</v>
      </c>
      <c r="K126" s="134">
        <f t="shared" si="174"/>
        <v>90</v>
      </c>
      <c r="L126" s="19">
        <v>42090</v>
      </c>
      <c r="M126" s="45">
        <f>IF(L126*J126&gt;0,L126-J126, "")</f>
        <v>48</v>
      </c>
      <c r="N126" s="134">
        <f t="shared" si="175"/>
        <v>138</v>
      </c>
      <c r="O126" s="115">
        <v>42095</v>
      </c>
      <c r="P126" s="134">
        <f>IF(O126*L126&gt;0,O126-L126,"" )</f>
        <v>5</v>
      </c>
      <c r="Q126" s="372" t="s">
        <v>397</v>
      </c>
      <c r="R126" s="387" t="s">
        <v>398</v>
      </c>
      <c r="S126" s="335"/>
      <c r="T126" s="222">
        <v>42144</v>
      </c>
      <c r="U126" s="45">
        <f t="shared" si="176"/>
        <v>27.428571428571427</v>
      </c>
      <c r="V126" s="45">
        <f t="shared" si="190"/>
        <v>7.7142857142857144</v>
      </c>
      <c r="W126" s="45">
        <f t="shared" si="191"/>
        <v>7</v>
      </c>
      <c r="X126" s="41" t="str">
        <f t="shared" si="192"/>
        <v/>
      </c>
      <c r="Y126" s="161" t="s">
        <v>47</v>
      </c>
      <c r="Z126" s="28"/>
      <c r="AA126" s="248" t="s">
        <v>462</v>
      </c>
    </row>
    <row r="127" spans="1:27" s="8" customFormat="1">
      <c r="A127" s="289" t="s">
        <v>239</v>
      </c>
      <c r="B127" s="263" t="s">
        <v>317</v>
      </c>
      <c r="C127" s="19" t="s">
        <v>154</v>
      </c>
      <c r="D127" s="33">
        <v>41936</v>
      </c>
      <c r="E127" s="335">
        <v>41936</v>
      </c>
      <c r="F127" s="19" t="s">
        <v>32</v>
      </c>
      <c r="G127" s="355">
        <v>41953</v>
      </c>
      <c r="H127" s="128" t="s">
        <v>46</v>
      </c>
      <c r="I127" s="7" t="s">
        <v>99</v>
      </c>
      <c r="J127" s="19">
        <v>42012</v>
      </c>
      <c r="K127" s="134">
        <f t="shared" si="174"/>
        <v>76</v>
      </c>
      <c r="L127" s="19">
        <v>42066</v>
      </c>
      <c r="M127" s="45">
        <f>IF(L127*J127&gt;0,L127-J127, "")</f>
        <v>54</v>
      </c>
      <c r="N127" s="134">
        <f t="shared" si="175"/>
        <v>130</v>
      </c>
      <c r="O127" s="115">
        <v>42069</v>
      </c>
      <c r="P127" s="134">
        <f>IF(O127*L127&gt;0,O127-L127,"" )</f>
        <v>3</v>
      </c>
      <c r="Q127" s="372" t="s">
        <v>184</v>
      </c>
      <c r="R127" s="388" t="s">
        <v>217</v>
      </c>
      <c r="S127" s="335"/>
      <c r="T127" s="222">
        <v>42139</v>
      </c>
      <c r="U127" s="45">
        <f t="shared" si="176"/>
        <v>29</v>
      </c>
      <c r="V127" s="45">
        <f t="shared" si="190"/>
        <v>10.428571428571429</v>
      </c>
      <c r="W127" s="45">
        <f t="shared" si="191"/>
        <v>10</v>
      </c>
      <c r="X127" s="41" t="str">
        <f t="shared" si="192"/>
        <v/>
      </c>
      <c r="Y127" s="161" t="s">
        <v>47</v>
      </c>
      <c r="Z127" s="28"/>
      <c r="AA127" s="248" t="s">
        <v>463</v>
      </c>
    </row>
    <row r="128" spans="1:27" s="58" customFormat="1">
      <c r="A128" s="288" t="s">
        <v>223</v>
      </c>
      <c r="B128" s="265" t="s">
        <v>182</v>
      </c>
      <c r="C128" s="59" t="s">
        <v>161</v>
      </c>
      <c r="D128" s="61">
        <v>42033</v>
      </c>
      <c r="E128" s="339">
        <v>42033</v>
      </c>
      <c r="F128" s="59" t="s">
        <v>110</v>
      </c>
      <c r="G128" s="357"/>
      <c r="H128" s="127" t="s">
        <v>32</v>
      </c>
      <c r="I128" s="57" t="s">
        <v>123</v>
      </c>
      <c r="J128" s="256"/>
      <c r="K128" s="135" t="str">
        <f t="shared" si="174"/>
        <v/>
      </c>
      <c r="L128" s="59">
        <v>42059</v>
      </c>
      <c r="M128" s="48" t="str">
        <f t="shared" ref="M128" si="193">IF(L128*J128&gt;0,L128-J128, "")</f>
        <v/>
      </c>
      <c r="N128" s="135">
        <f t="shared" si="175"/>
        <v>26</v>
      </c>
      <c r="O128" s="116">
        <v>42066</v>
      </c>
      <c r="P128" s="135">
        <f t="shared" ref="P128" si="194">IF(O128*L128&gt;0,O128-L128,"" )</f>
        <v>7</v>
      </c>
      <c r="Q128" s="372" t="s">
        <v>198</v>
      </c>
      <c r="R128" s="388" t="s">
        <v>203</v>
      </c>
      <c r="S128" s="339"/>
      <c r="T128" s="223">
        <v>42128</v>
      </c>
      <c r="U128" s="48">
        <f t="shared" si="176"/>
        <v>13.571428571428571</v>
      </c>
      <c r="V128" s="48">
        <f t="shared" si="190"/>
        <v>9.8571428571428577</v>
      </c>
      <c r="W128" s="48">
        <f t="shared" si="191"/>
        <v>8.8571428571428577</v>
      </c>
      <c r="X128" s="41" t="str">
        <f t="shared" si="192"/>
        <v/>
      </c>
      <c r="Y128" s="160" t="s">
        <v>31</v>
      </c>
      <c r="Z128" s="60"/>
      <c r="AA128" s="249"/>
    </row>
    <row r="129" spans="1:27" s="58" customFormat="1">
      <c r="A129" s="288" t="s">
        <v>240</v>
      </c>
      <c r="B129" s="265" t="s">
        <v>320</v>
      </c>
      <c r="C129" s="59" t="s">
        <v>149</v>
      </c>
      <c r="D129" s="61">
        <v>42030</v>
      </c>
      <c r="E129" s="339">
        <v>42030</v>
      </c>
      <c r="F129" s="59" t="s">
        <v>110</v>
      </c>
      <c r="G129" s="357"/>
      <c r="H129" s="127" t="s">
        <v>32</v>
      </c>
      <c r="I129" s="57" t="s">
        <v>123</v>
      </c>
      <c r="J129" s="59">
        <v>42034</v>
      </c>
      <c r="K129" s="135">
        <f t="shared" si="174"/>
        <v>4</v>
      </c>
      <c r="L129" s="59">
        <v>42060</v>
      </c>
      <c r="M129" s="48">
        <f t="shared" ref="M129:M134" si="195">IF(L129*J129&gt;0,L129-J129, "")</f>
        <v>26</v>
      </c>
      <c r="N129" s="135">
        <f t="shared" si="175"/>
        <v>30</v>
      </c>
      <c r="O129" s="116">
        <v>42067</v>
      </c>
      <c r="P129" s="135">
        <f t="shared" ref="P129:P134" si="196">IF(O129*L129&gt;0,O129-L129,"" )</f>
        <v>7</v>
      </c>
      <c r="Q129" s="372" t="s">
        <v>198</v>
      </c>
      <c r="R129" s="388" t="s">
        <v>202</v>
      </c>
      <c r="S129" s="339"/>
      <c r="T129" s="223">
        <v>42124</v>
      </c>
      <c r="U129" s="48">
        <f t="shared" si="176"/>
        <v>13.428571428571429</v>
      </c>
      <c r="V129" s="48">
        <f t="shared" si="190"/>
        <v>9.1428571428571423</v>
      </c>
      <c r="W129" s="48">
        <f t="shared" si="191"/>
        <v>8.1428571428571423</v>
      </c>
      <c r="X129" s="41" t="str">
        <f t="shared" ref="X129:X134" si="197">IF($T129*S129&gt;0,($T129-S129)/7, "")</f>
        <v/>
      </c>
      <c r="Y129" s="160" t="s">
        <v>31</v>
      </c>
      <c r="Z129" s="60"/>
      <c r="AA129" s="249"/>
    </row>
    <row r="130" spans="1:27" s="8" customFormat="1">
      <c r="A130" s="289" t="s">
        <v>223</v>
      </c>
      <c r="B130" s="263" t="s">
        <v>318</v>
      </c>
      <c r="C130" s="19" t="s">
        <v>153</v>
      </c>
      <c r="D130" s="33">
        <v>41935</v>
      </c>
      <c r="E130" s="335"/>
      <c r="F130" s="7" t="s">
        <v>32</v>
      </c>
      <c r="G130" s="355"/>
      <c r="H130" s="128" t="s">
        <v>32</v>
      </c>
      <c r="I130" s="7" t="s">
        <v>102</v>
      </c>
      <c r="J130" s="19">
        <v>42012</v>
      </c>
      <c r="K130" s="134">
        <f t="shared" si="174"/>
        <v>77</v>
      </c>
      <c r="L130" s="19">
        <v>42065</v>
      </c>
      <c r="M130" s="45">
        <f t="shared" si="195"/>
        <v>53</v>
      </c>
      <c r="N130" s="134">
        <f t="shared" si="175"/>
        <v>130</v>
      </c>
      <c r="O130" s="115">
        <v>42068</v>
      </c>
      <c r="P130" s="134">
        <f t="shared" si="196"/>
        <v>3</v>
      </c>
      <c r="Q130" s="372" t="s">
        <v>185</v>
      </c>
      <c r="R130" s="388" t="s">
        <v>203</v>
      </c>
      <c r="S130" s="335"/>
      <c r="T130" s="222">
        <v>42124</v>
      </c>
      <c r="U130" s="45">
        <f t="shared" si="176"/>
        <v>27</v>
      </c>
      <c r="V130" s="45">
        <f t="shared" si="190"/>
        <v>8.4285714285714288</v>
      </c>
      <c r="W130" s="45">
        <f t="shared" si="191"/>
        <v>8</v>
      </c>
      <c r="X130" s="41" t="str">
        <f t="shared" si="197"/>
        <v/>
      </c>
      <c r="Y130" s="161" t="s">
        <v>47</v>
      </c>
      <c r="Z130" s="28"/>
      <c r="AA130" s="248" t="s">
        <v>422</v>
      </c>
    </row>
    <row r="131" spans="1:27" s="58" customFormat="1">
      <c r="A131" s="288" t="s">
        <v>223</v>
      </c>
      <c r="B131" s="265" t="s">
        <v>321</v>
      </c>
      <c r="C131" s="59" t="s">
        <v>161</v>
      </c>
      <c r="D131" s="61">
        <v>42031</v>
      </c>
      <c r="E131" s="339">
        <v>42027</v>
      </c>
      <c r="F131" s="59" t="s">
        <v>110</v>
      </c>
      <c r="G131" s="357"/>
      <c r="H131" s="127" t="s">
        <v>32</v>
      </c>
      <c r="I131" s="57" t="s">
        <v>123</v>
      </c>
      <c r="J131" s="256"/>
      <c r="K131" s="135" t="str">
        <f t="shared" si="174"/>
        <v/>
      </c>
      <c r="L131" s="59">
        <v>42060</v>
      </c>
      <c r="M131" s="48" t="str">
        <f t="shared" si="195"/>
        <v/>
      </c>
      <c r="N131" s="135">
        <f t="shared" si="175"/>
        <v>29</v>
      </c>
      <c r="O131" s="116">
        <v>42067</v>
      </c>
      <c r="P131" s="135">
        <f t="shared" si="196"/>
        <v>7</v>
      </c>
      <c r="Q131" s="372" t="s">
        <v>198</v>
      </c>
      <c r="R131" s="388" t="s">
        <v>202</v>
      </c>
      <c r="S131" s="339"/>
      <c r="T131" s="223">
        <v>42111</v>
      </c>
      <c r="U131" s="48">
        <f t="shared" si="176"/>
        <v>11.428571428571429</v>
      </c>
      <c r="V131" s="48">
        <f t="shared" ref="V131:V162" si="198">IF($T131*L131&gt;0,($T131-L131)/7,"" )</f>
        <v>7.2857142857142856</v>
      </c>
      <c r="W131" s="48">
        <f t="shared" ref="W131:W162" si="199">IF($T131*O131&gt;0,($T131-O131)/7,"" )</f>
        <v>6.2857142857142856</v>
      </c>
      <c r="X131" s="41" t="str">
        <f t="shared" si="197"/>
        <v/>
      </c>
      <c r="Y131" s="160" t="s">
        <v>31</v>
      </c>
      <c r="Z131" s="60"/>
      <c r="AA131" s="249"/>
    </row>
    <row r="132" spans="1:27" s="8" customFormat="1">
      <c r="A132" s="289" t="s">
        <v>223</v>
      </c>
      <c r="B132" s="263" t="s">
        <v>322</v>
      </c>
      <c r="C132" s="19" t="s">
        <v>161</v>
      </c>
      <c r="D132" s="33">
        <v>41929</v>
      </c>
      <c r="E132" s="335">
        <v>41911</v>
      </c>
      <c r="F132" s="7" t="s">
        <v>41</v>
      </c>
      <c r="G132" s="355">
        <v>41956</v>
      </c>
      <c r="H132" s="128" t="s">
        <v>32</v>
      </c>
      <c r="I132" s="7" t="s">
        <v>94</v>
      </c>
      <c r="J132" s="19">
        <v>42009</v>
      </c>
      <c r="K132" s="134">
        <f t="shared" si="174"/>
        <v>80</v>
      </c>
      <c r="L132" s="19">
        <v>42050</v>
      </c>
      <c r="M132" s="45">
        <f t="shared" si="195"/>
        <v>41</v>
      </c>
      <c r="N132" s="134">
        <f t="shared" si="175"/>
        <v>121</v>
      </c>
      <c r="O132" s="115">
        <v>42063</v>
      </c>
      <c r="P132" s="134">
        <f t="shared" si="196"/>
        <v>13</v>
      </c>
      <c r="Q132" s="372" t="s">
        <v>198</v>
      </c>
      <c r="R132" s="388" t="s">
        <v>202</v>
      </c>
      <c r="S132" s="335"/>
      <c r="T132" s="222">
        <v>42111</v>
      </c>
      <c r="U132" s="45">
        <f t="shared" si="176"/>
        <v>26</v>
      </c>
      <c r="V132" s="45">
        <f t="shared" si="198"/>
        <v>8.7142857142857135</v>
      </c>
      <c r="W132" s="45">
        <f t="shared" si="199"/>
        <v>6.8571428571428568</v>
      </c>
      <c r="X132" s="41" t="str">
        <f t="shared" si="197"/>
        <v/>
      </c>
      <c r="Y132" s="161" t="s">
        <v>47</v>
      </c>
      <c r="Z132" s="28"/>
      <c r="AA132" s="248" t="s">
        <v>162</v>
      </c>
    </row>
    <row r="133" spans="1:27" s="8" customFormat="1">
      <c r="A133" s="289" t="s">
        <v>223</v>
      </c>
      <c r="B133" s="263" t="s">
        <v>323</v>
      </c>
      <c r="C133" s="19" t="s">
        <v>153</v>
      </c>
      <c r="D133" s="33">
        <v>41939</v>
      </c>
      <c r="E133" s="335">
        <v>41934</v>
      </c>
      <c r="F133" s="19" t="s">
        <v>32</v>
      </c>
      <c r="G133" s="355"/>
      <c r="H133" s="128" t="s">
        <v>32</v>
      </c>
      <c r="I133" s="7" t="s">
        <v>95</v>
      </c>
      <c r="J133" s="19">
        <v>42009</v>
      </c>
      <c r="K133" s="134">
        <f t="shared" si="174"/>
        <v>70</v>
      </c>
      <c r="L133" s="19">
        <v>42050</v>
      </c>
      <c r="M133" s="45">
        <f t="shared" si="195"/>
        <v>41</v>
      </c>
      <c r="N133" s="134">
        <f t="shared" si="175"/>
        <v>111</v>
      </c>
      <c r="O133" s="115">
        <v>42061</v>
      </c>
      <c r="P133" s="134">
        <f t="shared" si="196"/>
        <v>11</v>
      </c>
      <c r="Q133" s="372" t="s">
        <v>198</v>
      </c>
      <c r="R133" s="388" t="s">
        <v>202</v>
      </c>
      <c r="S133" s="335"/>
      <c r="T133" s="222">
        <v>42110</v>
      </c>
      <c r="U133" s="45">
        <f t="shared" si="176"/>
        <v>24.428571428571427</v>
      </c>
      <c r="V133" s="45">
        <f t="shared" si="198"/>
        <v>8.5714285714285712</v>
      </c>
      <c r="W133" s="45">
        <f t="shared" si="199"/>
        <v>7</v>
      </c>
      <c r="X133" s="41" t="str">
        <f t="shared" si="197"/>
        <v/>
      </c>
      <c r="Y133" s="161" t="s">
        <v>47</v>
      </c>
      <c r="Z133" s="28"/>
      <c r="AA133" s="248"/>
    </row>
    <row r="134" spans="1:27" s="58" customFormat="1">
      <c r="A134" s="288" t="s">
        <v>239</v>
      </c>
      <c r="B134" s="265" t="s">
        <v>402</v>
      </c>
      <c r="C134" s="59" t="s">
        <v>154</v>
      </c>
      <c r="D134" s="61">
        <v>41925</v>
      </c>
      <c r="E134" s="339">
        <v>41866</v>
      </c>
      <c r="F134" s="57" t="s">
        <v>55</v>
      </c>
      <c r="G134" s="357">
        <v>41926</v>
      </c>
      <c r="H134" s="127" t="s">
        <v>32</v>
      </c>
      <c r="I134" s="57" t="s">
        <v>66</v>
      </c>
      <c r="J134" s="59">
        <v>41985</v>
      </c>
      <c r="K134" s="135">
        <f t="shared" si="174"/>
        <v>60</v>
      </c>
      <c r="L134" s="59">
        <v>42017</v>
      </c>
      <c r="M134" s="48">
        <f t="shared" si="195"/>
        <v>32</v>
      </c>
      <c r="N134" s="135">
        <f t="shared" si="175"/>
        <v>92</v>
      </c>
      <c r="O134" s="116">
        <v>42042</v>
      </c>
      <c r="P134" s="135">
        <f t="shared" si="196"/>
        <v>25</v>
      </c>
      <c r="Q134" s="372" t="s">
        <v>198</v>
      </c>
      <c r="R134" s="388" t="s">
        <v>202</v>
      </c>
      <c r="S134" s="339"/>
      <c r="T134" s="228">
        <v>42108</v>
      </c>
      <c r="U134" s="48">
        <f t="shared" si="176"/>
        <v>26.142857142857142</v>
      </c>
      <c r="V134" s="48">
        <f t="shared" si="198"/>
        <v>13</v>
      </c>
      <c r="W134" s="48">
        <f t="shared" si="199"/>
        <v>9.4285714285714288</v>
      </c>
      <c r="X134" s="41" t="str">
        <f t="shared" si="197"/>
        <v/>
      </c>
      <c r="Y134" s="160" t="s">
        <v>31</v>
      </c>
      <c r="Z134" s="60"/>
      <c r="AA134" s="249" t="s">
        <v>87</v>
      </c>
    </row>
    <row r="135" spans="1:27" s="8" customFormat="1">
      <c r="A135" s="289" t="s">
        <v>223</v>
      </c>
      <c r="B135" s="263" t="s">
        <v>324</v>
      </c>
      <c r="C135" s="19" t="s">
        <v>148</v>
      </c>
      <c r="D135" s="33">
        <v>41935</v>
      </c>
      <c r="E135" s="335">
        <v>41923</v>
      </c>
      <c r="F135" s="19" t="s">
        <v>32</v>
      </c>
      <c r="G135" s="355">
        <v>41956</v>
      </c>
      <c r="H135" s="128" t="s">
        <v>41</v>
      </c>
      <c r="I135" s="7" t="s">
        <v>141</v>
      </c>
      <c r="J135" s="19">
        <v>41995</v>
      </c>
      <c r="K135" s="134">
        <f t="shared" si="174"/>
        <v>60</v>
      </c>
      <c r="L135" s="19">
        <v>42041</v>
      </c>
      <c r="M135" s="45">
        <f t="shared" ref="M135" si="200">IF(L135*J135&gt;0,L135-J135, "")</f>
        <v>46</v>
      </c>
      <c r="N135" s="134">
        <f t="shared" si="175"/>
        <v>106</v>
      </c>
      <c r="O135" s="115">
        <v>42055</v>
      </c>
      <c r="P135" s="134">
        <f t="shared" ref="P135" si="201">IF(O135*L135&gt;0,O135-L135,"" )</f>
        <v>14</v>
      </c>
      <c r="Q135" s="372" t="s">
        <v>186</v>
      </c>
      <c r="R135" s="388" t="s">
        <v>210</v>
      </c>
      <c r="S135" s="335">
        <v>42093</v>
      </c>
      <c r="T135" s="225">
        <v>42094</v>
      </c>
      <c r="U135" s="45">
        <f t="shared" si="176"/>
        <v>22.714285714285715</v>
      </c>
      <c r="V135" s="45">
        <f t="shared" si="198"/>
        <v>7.5714285714285712</v>
      </c>
      <c r="W135" s="45">
        <f t="shared" si="199"/>
        <v>5.5714285714285712</v>
      </c>
      <c r="X135" s="41">
        <f t="shared" ref="X135" si="202">IF($T135*S135&gt;0,($T135-S135)/7, "")</f>
        <v>0.14285714285714285</v>
      </c>
      <c r="Y135" s="161" t="s">
        <v>47</v>
      </c>
      <c r="Z135" s="28"/>
      <c r="AA135" s="248" t="s">
        <v>211</v>
      </c>
    </row>
    <row r="136" spans="1:27" s="58" customFormat="1">
      <c r="A136" s="288" t="s">
        <v>239</v>
      </c>
      <c r="B136" s="265" t="s">
        <v>325</v>
      </c>
      <c r="C136" s="59" t="s">
        <v>155</v>
      </c>
      <c r="D136" s="61">
        <v>41954</v>
      </c>
      <c r="E136" s="339">
        <v>41974</v>
      </c>
      <c r="F136" s="59" t="s">
        <v>28</v>
      </c>
      <c r="G136" s="357">
        <v>41977</v>
      </c>
      <c r="H136" s="127" t="s">
        <v>41</v>
      </c>
      <c r="I136" s="57" t="s">
        <v>222</v>
      </c>
      <c r="J136" s="59"/>
      <c r="K136" s="135" t="str">
        <f t="shared" si="174"/>
        <v/>
      </c>
      <c r="L136" s="59"/>
      <c r="M136" s="48" t="str">
        <f t="shared" ref="M136:M137" si="203">IF(L136*J136&gt;0,L136-J136, "")</f>
        <v/>
      </c>
      <c r="N136" s="135" t="str">
        <f t="shared" si="175"/>
        <v/>
      </c>
      <c r="O136" s="116">
        <v>42032</v>
      </c>
      <c r="P136" s="135" t="str">
        <f t="shared" ref="P136:P137" si="204">IF(O136*L136&gt;0,O136-L136,"" )</f>
        <v/>
      </c>
      <c r="Q136" s="372" t="s">
        <v>184</v>
      </c>
      <c r="R136" s="388" t="s">
        <v>208</v>
      </c>
      <c r="S136" s="339"/>
      <c r="T136" s="260">
        <v>42094</v>
      </c>
      <c r="U136" s="48">
        <f t="shared" si="176"/>
        <v>20</v>
      </c>
      <c r="V136" s="48" t="str">
        <f t="shared" si="198"/>
        <v/>
      </c>
      <c r="W136" s="48">
        <f t="shared" si="199"/>
        <v>8.8571428571428577</v>
      </c>
      <c r="X136" s="41" t="str">
        <f t="shared" ref="X136:X137" si="205">IF($T136*S136&gt;0,($T136-S136)/7, "")</f>
        <v/>
      </c>
      <c r="Y136" s="160" t="s">
        <v>31</v>
      </c>
      <c r="Z136" s="60"/>
      <c r="AA136" s="249"/>
    </row>
    <row r="137" spans="1:27" s="58" customFormat="1">
      <c r="A137" s="288" t="s">
        <v>223</v>
      </c>
      <c r="B137" s="265" t="s">
        <v>326</v>
      </c>
      <c r="C137" s="59" t="s">
        <v>150</v>
      </c>
      <c r="D137" s="61">
        <v>41941</v>
      </c>
      <c r="E137" s="339">
        <v>41927</v>
      </c>
      <c r="F137" s="59" t="s">
        <v>28</v>
      </c>
      <c r="G137" s="357">
        <v>41947</v>
      </c>
      <c r="H137" s="127" t="s">
        <v>28</v>
      </c>
      <c r="I137" s="57" t="s">
        <v>62</v>
      </c>
      <c r="J137" s="59">
        <v>41987</v>
      </c>
      <c r="K137" s="135">
        <f t="shared" si="174"/>
        <v>46</v>
      </c>
      <c r="L137" s="59">
        <v>42016</v>
      </c>
      <c r="M137" s="48">
        <f t="shared" si="203"/>
        <v>29</v>
      </c>
      <c r="N137" s="135">
        <f t="shared" si="175"/>
        <v>75</v>
      </c>
      <c r="O137" s="116">
        <v>42048</v>
      </c>
      <c r="P137" s="135">
        <f t="shared" si="204"/>
        <v>32</v>
      </c>
      <c r="Q137" s="372" t="s">
        <v>184</v>
      </c>
      <c r="R137" s="388" t="s">
        <v>208</v>
      </c>
      <c r="S137" s="339">
        <v>42093</v>
      </c>
      <c r="T137" s="226">
        <v>42093</v>
      </c>
      <c r="U137" s="48">
        <f t="shared" si="176"/>
        <v>21.714285714285715</v>
      </c>
      <c r="V137" s="48">
        <f t="shared" si="198"/>
        <v>11</v>
      </c>
      <c r="W137" s="48">
        <f t="shared" si="199"/>
        <v>6.4285714285714288</v>
      </c>
      <c r="X137" s="41">
        <f t="shared" si="205"/>
        <v>0</v>
      </c>
      <c r="Y137" s="160" t="s">
        <v>31</v>
      </c>
      <c r="Z137" s="60"/>
      <c r="AA137" s="249"/>
    </row>
    <row r="138" spans="1:27" s="58" customFormat="1">
      <c r="A138" s="288" t="s">
        <v>223</v>
      </c>
      <c r="B138" s="265" t="s">
        <v>327</v>
      </c>
      <c r="C138" s="66" t="s">
        <v>161</v>
      </c>
      <c r="D138" s="61">
        <v>41968</v>
      </c>
      <c r="E138" s="339">
        <v>41954</v>
      </c>
      <c r="F138" s="59" t="s">
        <v>41</v>
      </c>
      <c r="G138" s="357">
        <v>41968</v>
      </c>
      <c r="H138" s="127" t="s">
        <v>41</v>
      </c>
      <c r="I138" s="57" t="s">
        <v>212</v>
      </c>
      <c r="J138" s="59"/>
      <c r="K138" s="135" t="str">
        <f t="shared" ref="K138:K169" si="206">IF(J138*D138&gt;0,J138-D138, "")</f>
        <v/>
      </c>
      <c r="L138" s="59">
        <v>42033</v>
      </c>
      <c r="M138" s="48" t="str">
        <f>IF(L138*J138&gt;0,L138-J138, "")</f>
        <v/>
      </c>
      <c r="N138" s="135">
        <f t="shared" ref="N138:N169" si="207">IF(L138*D138&gt;0,L138-D138,"" )</f>
        <v>65</v>
      </c>
      <c r="O138" s="116">
        <v>42038</v>
      </c>
      <c r="P138" s="135">
        <f>IF(O138*L138&gt;0,O138-L138,"" )</f>
        <v>5</v>
      </c>
      <c r="Q138" s="372" t="s">
        <v>184</v>
      </c>
      <c r="R138" s="388" t="s">
        <v>208</v>
      </c>
      <c r="S138" s="339"/>
      <c r="T138" s="228">
        <v>42093</v>
      </c>
      <c r="U138" s="48">
        <f t="shared" ref="U138:U169" si="208">IF(Z138&lt;&gt;"X",IF(($T138*D138&gt;0),($T138-D138)/7,""),"x")</f>
        <v>17.857142857142858</v>
      </c>
      <c r="V138" s="48">
        <f t="shared" si="198"/>
        <v>8.5714285714285712</v>
      </c>
      <c r="W138" s="48">
        <f t="shared" si="199"/>
        <v>7.8571428571428568</v>
      </c>
      <c r="X138" s="41" t="str">
        <f>IF($T138*S138&gt;0,($T138-S138)/7, "")</f>
        <v/>
      </c>
      <c r="Y138" s="164" t="s">
        <v>31</v>
      </c>
      <c r="Z138" s="179"/>
      <c r="AA138" s="249"/>
    </row>
    <row r="139" spans="1:27" s="58" customFormat="1">
      <c r="A139" s="288" t="s">
        <v>223</v>
      </c>
      <c r="B139" s="265" t="s">
        <v>328</v>
      </c>
      <c r="C139" s="59" t="s">
        <v>150</v>
      </c>
      <c r="D139" s="61">
        <v>41965</v>
      </c>
      <c r="E139" s="339">
        <v>41954</v>
      </c>
      <c r="F139" s="59" t="s">
        <v>46</v>
      </c>
      <c r="G139" s="357"/>
      <c r="H139" s="127" t="s">
        <v>41</v>
      </c>
      <c r="I139" s="57" t="s">
        <v>132</v>
      </c>
      <c r="J139" s="59"/>
      <c r="K139" s="135" t="str">
        <f t="shared" si="206"/>
        <v/>
      </c>
      <c r="L139" s="59">
        <v>42033</v>
      </c>
      <c r="M139" s="48" t="str">
        <f>IF(L139*J139&gt;0,L139-J139, "")</f>
        <v/>
      </c>
      <c r="N139" s="135">
        <f t="shared" si="207"/>
        <v>68</v>
      </c>
      <c r="O139" s="116">
        <v>42045</v>
      </c>
      <c r="P139" s="135">
        <f>IF(O139*L139&gt;0,O139-L139,"" )</f>
        <v>12</v>
      </c>
      <c r="Q139" s="372" t="s">
        <v>184</v>
      </c>
      <c r="R139" s="388" t="s">
        <v>208</v>
      </c>
      <c r="S139" s="339"/>
      <c r="T139" s="228">
        <v>42093</v>
      </c>
      <c r="U139" s="48">
        <f t="shared" si="208"/>
        <v>18.285714285714285</v>
      </c>
      <c r="V139" s="48">
        <f t="shared" si="198"/>
        <v>8.5714285714285712</v>
      </c>
      <c r="W139" s="48">
        <f t="shared" si="199"/>
        <v>6.8571428571428568</v>
      </c>
      <c r="X139" s="41" t="str">
        <f>IF($T139*S139&gt;0,($T139-S139)/7, "")</f>
        <v/>
      </c>
      <c r="Y139" s="160" t="s">
        <v>31</v>
      </c>
      <c r="Z139" s="60"/>
      <c r="AA139" s="249"/>
    </row>
    <row r="140" spans="1:27" s="8" customFormat="1">
      <c r="A140" s="289" t="s">
        <v>240</v>
      </c>
      <c r="B140" s="263" t="s">
        <v>329</v>
      </c>
      <c r="C140" s="19"/>
      <c r="D140" s="33">
        <v>41926</v>
      </c>
      <c r="E140" s="335"/>
      <c r="F140" s="7" t="s">
        <v>32</v>
      </c>
      <c r="G140" s="355">
        <v>41956</v>
      </c>
      <c r="H140" s="128" t="s">
        <v>41</v>
      </c>
      <c r="I140" s="7" t="s">
        <v>82</v>
      </c>
      <c r="J140" s="19">
        <v>42002</v>
      </c>
      <c r="K140" s="134">
        <f t="shared" si="206"/>
        <v>76</v>
      </c>
      <c r="L140" s="19">
        <v>42045</v>
      </c>
      <c r="M140" s="45">
        <f>IF(L140*J140&gt;0,L140-J140, "")</f>
        <v>43</v>
      </c>
      <c r="N140" s="134">
        <f t="shared" si="207"/>
        <v>119</v>
      </c>
      <c r="O140" s="115">
        <v>42049</v>
      </c>
      <c r="P140" s="134">
        <f>IF(O140*L140&gt;0,O140-L140,"" )</f>
        <v>4</v>
      </c>
      <c r="Q140" s="372" t="s">
        <v>184</v>
      </c>
      <c r="R140" s="388" t="s">
        <v>208</v>
      </c>
      <c r="S140" s="335"/>
      <c r="T140" s="222">
        <v>42093</v>
      </c>
      <c r="U140" s="45">
        <f t="shared" si="208"/>
        <v>23.857142857142858</v>
      </c>
      <c r="V140" s="45">
        <f t="shared" si="198"/>
        <v>6.8571428571428568</v>
      </c>
      <c r="W140" s="45">
        <f t="shared" si="199"/>
        <v>6.2857142857142856</v>
      </c>
      <c r="X140" s="41" t="str">
        <f>IF($T140*S140&gt;0,($T140-S140)/7, "")</f>
        <v/>
      </c>
      <c r="Y140" s="161" t="s">
        <v>47</v>
      </c>
      <c r="Z140" s="28"/>
      <c r="AA140" s="248" t="s">
        <v>126</v>
      </c>
    </row>
    <row r="141" spans="1:27" s="58" customFormat="1">
      <c r="A141" s="288" t="s">
        <v>240</v>
      </c>
      <c r="B141" s="265" t="s">
        <v>330</v>
      </c>
      <c r="C141" s="59" t="s">
        <v>149</v>
      </c>
      <c r="D141" s="61">
        <v>41954</v>
      </c>
      <c r="E141" s="339">
        <v>41954</v>
      </c>
      <c r="F141" s="59" t="s">
        <v>46</v>
      </c>
      <c r="G141" s="357"/>
      <c r="H141" s="127" t="s">
        <v>41</v>
      </c>
      <c r="I141" s="57" t="s">
        <v>116</v>
      </c>
      <c r="J141" s="59"/>
      <c r="K141" s="135" t="str">
        <f t="shared" si="206"/>
        <v/>
      </c>
      <c r="L141" s="59">
        <v>42041</v>
      </c>
      <c r="M141" s="48" t="str">
        <f t="shared" ref="M141:M148" si="209">IF(L141*J141&gt;0,L141-J141, "")</f>
        <v/>
      </c>
      <c r="N141" s="135">
        <f t="shared" si="207"/>
        <v>87</v>
      </c>
      <c r="O141" s="116">
        <v>42046</v>
      </c>
      <c r="P141" s="135">
        <f t="shared" ref="P141:P148" si="210">IF(O141*L141&gt;0,O141-L141,"" )</f>
        <v>5</v>
      </c>
      <c r="Q141" s="372" t="s">
        <v>184</v>
      </c>
      <c r="R141" s="388" t="s">
        <v>208</v>
      </c>
      <c r="S141" s="339">
        <v>42091</v>
      </c>
      <c r="T141" s="228">
        <v>42092</v>
      </c>
      <c r="U141" s="48">
        <f t="shared" si="208"/>
        <v>19.714285714285715</v>
      </c>
      <c r="V141" s="48">
        <f t="shared" si="198"/>
        <v>7.2857142857142856</v>
      </c>
      <c r="W141" s="48">
        <f t="shared" si="199"/>
        <v>6.5714285714285712</v>
      </c>
      <c r="X141" s="40">
        <f t="shared" ref="X141:X148" si="211">IF($T141*S141&gt;0,($T141-S141)/7, "")</f>
        <v>0.14285714285714285</v>
      </c>
      <c r="Y141" s="160" t="s">
        <v>31</v>
      </c>
      <c r="Z141" s="60"/>
      <c r="AA141" s="249"/>
    </row>
    <row r="142" spans="1:27" s="15" customFormat="1">
      <c r="A142" s="290" t="s">
        <v>223</v>
      </c>
      <c r="B142" s="266" t="s">
        <v>331</v>
      </c>
      <c r="C142" s="18" t="s">
        <v>148</v>
      </c>
      <c r="D142" s="34">
        <v>42014</v>
      </c>
      <c r="E142" s="341">
        <v>42002</v>
      </c>
      <c r="F142" s="18" t="s">
        <v>79</v>
      </c>
      <c r="G142" s="358"/>
      <c r="H142" s="129" t="s">
        <v>41</v>
      </c>
      <c r="I142" s="9" t="s">
        <v>102</v>
      </c>
      <c r="J142" s="18">
        <v>42017</v>
      </c>
      <c r="K142" s="136">
        <f t="shared" si="206"/>
        <v>3</v>
      </c>
      <c r="L142" s="18">
        <v>42035</v>
      </c>
      <c r="M142" s="118">
        <f t="shared" si="209"/>
        <v>18</v>
      </c>
      <c r="N142" s="136">
        <f t="shared" si="207"/>
        <v>21</v>
      </c>
      <c r="O142" s="149">
        <v>42040</v>
      </c>
      <c r="P142" s="136">
        <f t="shared" si="210"/>
        <v>5</v>
      </c>
      <c r="Q142" s="372" t="s">
        <v>184</v>
      </c>
      <c r="R142" s="388" t="s">
        <v>208</v>
      </c>
      <c r="S142" s="341"/>
      <c r="T142" s="229">
        <v>42092</v>
      </c>
      <c r="U142" s="118">
        <f t="shared" si="208"/>
        <v>11.142857142857142</v>
      </c>
      <c r="V142" s="118">
        <f t="shared" si="198"/>
        <v>8.1428571428571423</v>
      </c>
      <c r="W142" s="118">
        <f t="shared" si="199"/>
        <v>7.4285714285714288</v>
      </c>
      <c r="X142" s="117" t="str">
        <f t="shared" si="211"/>
        <v/>
      </c>
      <c r="Y142" s="165" t="s">
        <v>50</v>
      </c>
      <c r="Z142" s="29"/>
      <c r="AA142" s="250"/>
    </row>
    <row r="143" spans="1:27" s="58" customFormat="1">
      <c r="A143" s="288" t="s">
        <v>240</v>
      </c>
      <c r="B143" s="265" t="s">
        <v>265</v>
      </c>
      <c r="C143" s="59" t="s">
        <v>149</v>
      </c>
      <c r="D143" s="61">
        <v>41950</v>
      </c>
      <c r="E143" s="339">
        <v>41950</v>
      </c>
      <c r="F143" s="59" t="s">
        <v>46</v>
      </c>
      <c r="G143" s="357"/>
      <c r="H143" s="127" t="s">
        <v>41</v>
      </c>
      <c r="I143" s="57" t="s">
        <v>171</v>
      </c>
      <c r="J143" s="256"/>
      <c r="K143" s="135" t="str">
        <f t="shared" si="206"/>
        <v/>
      </c>
      <c r="L143" s="59">
        <v>42033</v>
      </c>
      <c r="M143" s="48" t="str">
        <f>IF(L143*J143&gt;0,L143-J143, "")</f>
        <v/>
      </c>
      <c r="N143" s="135">
        <f t="shared" si="207"/>
        <v>83</v>
      </c>
      <c r="O143" s="116">
        <v>42047</v>
      </c>
      <c r="P143" s="135">
        <f>IF(O143*L143&gt;0,O143-L143,"" )</f>
        <v>14</v>
      </c>
      <c r="Q143" s="372" t="s">
        <v>184</v>
      </c>
      <c r="R143" s="388" t="s">
        <v>208</v>
      </c>
      <c r="S143" s="339"/>
      <c r="T143" s="228">
        <v>42090</v>
      </c>
      <c r="U143" s="48">
        <f t="shared" si="208"/>
        <v>20</v>
      </c>
      <c r="V143" s="48">
        <f t="shared" si="198"/>
        <v>8.1428571428571423</v>
      </c>
      <c r="W143" s="48">
        <f t="shared" si="199"/>
        <v>6.1428571428571432</v>
      </c>
      <c r="X143" s="41" t="str">
        <f>IF($T143*S143&gt;0,($T143-S143)/7, "")</f>
        <v/>
      </c>
      <c r="Y143" s="160" t="s">
        <v>31</v>
      </c>
      <c r="Z143" s="60"/>
      <c r="AA143" s="249"/>
    </row>
    <row r="144" spans="1:27" s="8" customFormat="1">
      <c r="A144" s="289" t="s">
        <v>223</v>
      </c>
      <c r="B144" s="263" t="s">
        <v>332</v>
      </c>
      <c r="C144" s="19" t="s">
        <v>150</v>
      </c>
      <c r="D144" s="33">
        <v>41924</v>
      </c>
      <c r="E144" s="335">
        <v>41923</v>
      </c>
      <c r="F144" s="7" t="s">
        <v>41</v>
      </c>
      <c r="G144" s="355">
        <v>41956</v>
      </c>
      <c r="H144" s="128" t="s">
        <v>41</v>
      </c>
      <c r="I144" s="7" t="s">
        <v>77</v>
      </c>
      <c r="J144" s="19">
        <v>41995</v>
      </c>
      <c r="K144" s="134">
        <f t="shared" si="206"/>
        <v>71</v>
      </c>
      <c r="L144" s="19">
        <v>42040</v>
      </c>
      <c r="M144" s="45">
        <f t="shared" si="209"/>
        <v>45</v>
      </c>
      <c r="N144" s="134">
        <f t="shared" si="207"/>
        <v>116</v>
      </c>
      <c r="O144" s="115">
        <v>42047</v>
      </c>
      <c r="P144" s="134">
        <f t="shared" si="210"/>
        <v>7</v>
      </c>
      <c r="Q144" s="372" t="s">
        <v>186</v>
      </c>
      <c r="R144" s="388" t="s">
        <v>210</v>
      </c>
      <c r="S144" s="335">
        <v>42090</v>
      </c>
      <c r="T144" s="230">
        <v>42091</v>
      </c>
      <c r="U144" s="45">
        <f t="shared" si="208"/>
        <v>23.857142857142858</v>
      </c>
      <c r="V144" s="45">
        <f t="shared" si="198"/>
        <v>7.2857142857142856</v>
      </c>
      <c r="W144" s="45">
        <f t="shared" si="199"/>
        <v>6.2857142857142856</v>
      </c>
      <c r="X144" s="41">
        <f t="shared" si="211"/>
        <v>0.14285714285714285</v>
      </c>
      <c r="Y144" s="161" t="s">
        <v>47</v>
      </c>
      <c r="Z144" s="28"/>
      <c r="AA144" s="248"/>
    </row>
    <row r="145" spans="1:27" s="8" customFormat="1">
      <c r="A145" s="289" t="s">
        <v>223</v>
      </c>
      <c r="B145" s="263" t="s">
        <v>333</v>
      </c>
      <c r="C145" s="19" t="s">
        <v>153</v>
      </c>
      <c r="D145" s="33">
        <v>41925</v>
      </c>
      <c r="E145" s="335">
        <v>41902</v>
      </c>
      <c r="F145" s="7" t="s">
        <v>32</v>
      </c>
      <c r="G145" s="355">
        <v>41925</v>
      </c>
      <c r="H145" s="128" t="s">
        <v>41</v>
      </c>
      <c r="I145" s="7" t="s">
        <v>78</v>
      </c>
      <c r="J145" s="19">
        <v>41995</v>
      </c>
      <c r="K145" s="134">
        <f t="shared" si="206"/>
        <v>70</v>
      </c>
      <c r="L145" s="19">
        <v>42040</v>
      </c>
      <c r="M145" s="45">
        <f t="shared" si="209"/>
        <v>45</v>
      </c>
      <c r="N145" s="134">
        <f t="shared" si="207"/>
        <v>115</v>
      </c>
      <c r="O145" s="115">
        <v>42045</v>
      </c>
      <c r="P145" s="134">
        <f t="shared" si="210"/>
        <v>5</v>
      </c>
      <c r="Q145" s="372" t="s">
        <v>184</v>
      </c>
      <c r="R145" s="388" t="s">
        <v>208</v>
      </c>
      <c r="S145" s="335">
        <v>42089</v>
      </c>
      <c r="T145" s="230">
        <v>42090</v>
      </c>
      <c r="U145" s="45">
        <f t="shared" si="208"/>
        <v>23.571428571428573</v>
      </c>
      <c r="V145" s="45">
        <f t="shared" si="198"/>
        <v>7.1428571428571432</v>
      </c>
      <c r="W145" s="45">
        <f t="shared" si="199"/>
        <v>6.4285714285714288</v>
      </c>
      <c r="X145" s="41">
        <f t="shared" si="211"/>
        <v>0.14285714285714285</v>
      </c>
      <c r="Y145" s="161" t="s">
        <v>47</v>
      </c>
      <c r="Z145" s="28"/>
      <c r="AA145" s="248" t="s">
        <v>87</v>
      </c>
    </row>
    <row r="146" spans="1:27" s="8" customFormat="1">
      <c r="A146" s="289" t="s">
        <v>240</v>
      </c>
      <c r="B146" s="263" t="s">
        <v>334</v>
      </c>
      <c r="C146" s="19"/>
      <c r="D146" s="33">
        <v>41925</v>
      </c>
      <c r="E146" s="335">
        <v>41928</v>
      </c>
      <c r="F146" s="7" t="s">
        <v>41</v>
      </c>
      <c r="G146" s="355"/>
      <c r="H146" s="128" t="s">
        <v>41</v>
      </c>
      <c r="I146" s="23" t="s">
        <v>85</v>
      </c>
      <c r="J146" s="19">
        <v>42002</v>
      </c>
      <c r="K146" s="134">
        <f t="shared" si="206"/>
        <v>77</v>
      </c>
      <c r="L146" s="19">
        <v>42045</v>
      </c>
      <c r="M146" s="45">
        <f t="shared" si="209"/>
        <v>43</v>
      </c>
      <c r="N146" s="134">
        <f t="shared" si="207"/>
        <v>120</v>
      </c>
      <c r="O146" s="115">
        <v>42048</v>
      </c>
      <c r="P146" s="134">
        <f t="shared" si="210"/>
        <v>3</v>
      </c>
      <c r="Q146" s="372" t="s">
        <v>184</v>
      </c>
      <c r="R146" s="388" t="s">
        <v>208</v>
      </c>
      <c r="S146" s="335"/>
      <c r="T146" s="230">
        <v>42090</v>
      </c>
      <c r="U146" s="45">
        <f t="shared" si="208"/>
        <v>23.571428571428573</v>
      </c>
      <c r="V146" s="45">
        <f t="shared" si="198"/>
        <v>6.4285714285714288</v>
      </c>
      <c r="W146" s="45">
        <f t="shared" si="199"/>
        <v>6</v>
      </c>
      <c r="X146" s="41" t="str">
        <f t="shared" si="211"/>
        <v/>
      </c>
      <c r="Y146" s="161" t="s">
        <v>47</v>
      </c>
      <c r="Z146" s="28"/>
      <c r="AA146" s="248" t="s">
        <v>128</v>
      </c>
    </row>
    <row r="147" spans="1:27" s="92" customFormat="1">
      <c r="A147" s="278" t="s">
        <v>240</v>
      </c>
      <c r="B147" s="264" t="s">
        <v>335</v>
      </c>
      <c r="C147" s="73" t="s">
        <v>151</v>
      </c>
      <c r="D147" s="36">
        <v>41900</v>
      </c>
      <c r="E147" s="336">
        <v>41900</v>
      </c>
      <c r="F147" s="12" t="s">
        <v>41</v>
      </c>
      <c r="G147" s="356"/>
      <c r="H147" s="130" t="s">
        <v>41</v>
      </c>
      <c r="I147" s="12" t="s">
        <v>96</v>
      </c>
      <c r="J147" s="21">
        <v>42009</v>
      </c>
      <c r="K147" s="133">
        <f t="shared" si="206"/>
        <v>109</v>
      </c>
      <c r="L147" s="21">
        <v>42039</v>
      </c>
      <c r="M147" s="91">
        <f t="shared" si="209"/>
        <v>30</v>
      </c>
      <c r="N147" s="133">
        <f t="shared" si="207"/>
        <v>139</v>
      </c>
      <c r="O147" s="95">
        <v>42045</v>
      </c>
      <c r="P147" s="133">
        <f t="shared" si="210"/>
        <v>6</v>
      </c>
      <c r="Q147" s="372" t="s">
        <v>184</v>
      </c>
      <c r="R147" s="388" t="s">
        <v>208</v>
      </c>
      <c r="S147" s="336"/>
      <c r="T147" s="231">
        <v>42090</v>
      </c>
      <c r="U147" s="91" t="str">
        <f t="shared" si="208"/>
        <v>x</v>
      </c>
      <c r="V147" s="91">
        <f t="shared" si="198"/>
        <v>7.2857142857142856</v>
      </c>
      <c r="W147" s="91">
        <f t="shared" si="199"/>
        <v>6.4285714285714288</v>
      </c>
      <c r="X147" s="42" t="str">
        <f t="shared" si="211"/>
        <v/>
      </c>
      <c r="Y147" s="166" t="s">
        <v>50</v>
      </c>
      <c r="Z147" s="180" t="s">
        <v>113</v>
      </c>
      <c r="AA147" s="251" t="s">
        <v>98</v>
      </c>
    </row>
    <row r="148" spans="1:27" s="58" customFormat="1">
      <c r="A148" s="288" t="s">
        <v>239</v>
      </c>
      <c r="B148" s="265" t="s">
        <v>336</v>
      </c>
      <c r="C148" s="59" t="s">
        <v>155</v>
      </c>
      <c r="D148" s="61">
        <v>41974</v>
      </c>
      <c r="E148" s="339">
        <v>41974</v>
      </c>
      <c r="F148" s="59" t="s">
        <v>41</v>
      </c>
      <c r="G148" s="357">
        <v>41977</v>
      </c>
      <c r="H148" s="127" t="s">
        <v>28</v>
      </c>
      <c r="I148" s="57" t="s">
        <v>101</v>
      </c>
      <c r="J148" s="59">
        <v>42012</v>
      </c>
      <c r="K148" s="135">
        <f t="shared" si="206"/>
        <v>38</v>
      </c>
      <c r="L148" s="59">
        <v>42032</v>
      </c>
      <c r="M148" s="48">
        <f t="shared" si="209"/>
        <v>20</v>
      </c>
      <c r="N148" s="135">
        <f t="shared" si="207"/>
        <v>58</v>
      </c>
      <c r="O148" s="116">
        <v>42037</v>
      </c>
      <c r="P148" s="135">
        <f t="shared" si="210"/>
        <v>5</v>
      </c>
      <c r="Q148" s="372" t="s">
        <v>184</v>
      </c>
      <c r="R148" s="388" t="s">
        <v>204</v>
      </c>
      <c r="S148" s="339"/>
      <c r="T148" s="228">
        <v>42090</v>
      </c>
      <c r="U148" s="48">
        <f t="shared" si="208"/>
        <v>16.571428571428573</v>
      </c>
      <c r="V148" s="48">
        <f t="shared" si="198"/>
        <v>8.2857142857142865</v>
      </c>
      <c r="W148" s="48">
        <f t="shared" si="199"/>
        <v>7.5714285714285712</v>
      </c>
      <c r="X148" s="41" t="str">
        <f t="shared" si="211"/>
        <v/>
      </c>
      <c r="Y148" s="160" t="s">
        <v>31</v>
      </c>
      <c r="Z148" s="60"/>
      <c r="AA148" s="249"/>
    </row>
    <row r="149" spans="1:27" s="1" customFormat="1">
      <c r="A149" s="291" t="s">
        <v>223</v>
      </c>
      <c r="B149" s="267" t="s">
        <v>337</v>
      </c>
      <c r="C149" s="38" t="s">
        <v>161</v>
      </c>
      <c r="D149" s="35">
        <v>41969</v>
      </c>
      <c r="E149" s="342"/>
      <c r="F149" s="20" t="s">
        <v>28</v>
      </c>
      <c r="G149" s="359">
        <v>41969</v>
      </c>
      <c r="H149" s="198" t="s">
        <v>28</v>
      </c>
      <c r="I149" s="3" t="s">
        <v>76</v>
      </c>
      <c r="J149" s="20">
        <v>41995</v>
      </c>
      <c r="K149" s="136">
        <f t="shared" si="206"/>
        <v>26</v>
      </c>
      <c r="L149" s="18">
        <v>42018</v>
      </c>
      <c r="M149" s="118">
        <f t="shared" ref="M149" si="212">IF(L149*J149&gt;0,L149-J149, "")</f>
        <v>23</v>
      </c>
      <c r="N149" s="136">
        <f t="shared" si="207"/>
        <v>49</v>
      </c>
      <c r="O149" s="149">
        <v>42025</v>
      </c>
      <c r="P149" s="136">
        <f t="shared" ref="P149" si="213">IF(O149*L149&gt;0,O149-L149,"" )</f>
        <v>7</v>
      </c>
      <c r="Q149" s="373" t="s">
        <v>185</v>
      </c>
      <c r="R149" s="388" t="s">
        <v>188</v>
      </c>
      <c r="S149" s="342">
        <v>42088</v>
      </c>
      <c r="T149" s="232">
        <v>42090</v>
      </c>
      <c r="U149" s="118">
        <f t="shared" si="208"/>
        <v>17.285714285714285</v>
      </c>
      <c r="V149" s="118">
        <f t="shared" si="198"/>
        <v>10.285714285714286</v>
      </c>
      <c r="W149" s="118">
        <f t="shared" si="199"/>
        <v>9.2857142857142865</v>
      </c>
      <c r="X149" s="117">
        <f t="shared" ref="X149" si="214">IF($T149*S149&gt;0,($T149-S149)/7, "")</f>
        <v>0.2857142857142857</v>
      </c>
      <c r="Y149" s="167" t="s">
        <v>50</v>
      </c>
      <c r="Z149" s="181"/>
      <c r="AA149" s="395"/>
    </row>
    <row r="150" spans="1:27" s="8" customFormat="1">
      <c r="A150" s="289" t="s">
        <v>223</v>
      </c>
      <c r="B150" s="263" t="s">
        <v>338</v>
      </c>
      <c r="C150" s="19" t="s">
        <v>161</v>
      </c>
      <c r="D150" s="33">
        <v>41967</v>
      </c>
      <c r="E150" s="335">
        <v>41953</v>
      </c>
      <c r="F150" s="19" t="s">
        <v>41</v>
      </c>
      <c r="G150" s="355"/>
      <c r="H150" s="128" t="s">
        <v>41</v>
      </c>
      <c r="I150" s="7" t="s">
        <v>131</v>
      </c>
      <c r="J150" s="19"/>
      <c r="K150" s="134" t="str">
        <f t="shared" si="206"/>
        <v/>
      </c>
      <c r="L150" s="19">
        <v>42040</v>
      </c>
      <c r="M150" s="45" t="str">
        <f>IF(L150*J150&gt;0,L150-J150, "")</f>
        <v/>
      </c>
      <c r="N150" s="134">
        <f t="shared" si="207"/>
        <v>73</v>
      </c>
      <c r="O150" s="115">
        <v>42045</v>
      </c>
      <c r="P150" s="134">
        <f>IF(O150*L150&gt;0,O150-L150,"" )</f>
        <v>5</v>
      </c>
      <c r="Q150" s="372" t="s">
        <v>184</v>
      </c>
      <c r="R150" s="388" t="s">
        <v>208</v>
      </c>
      <c r="S150" s="335"/>
      <c r="T150" s="233">
        <v>42089</v>
      </c>
      <c r="U150" s="45">
        <f t="shared" si="208"/>
        <v>17.428571428571427</v>
      </c>
      <c r="V150" s="45">
        <f t="shared" si="198"/>
        <v>7</v>
      </c>
      <c r="W150" s="45">
        <f t="shared" si="199"/>
        <v>6.2857142857142856</v>
      </c>
      <c r="X150" s="41" t="str">
        <f t="shared" ref="X150:X156" si="215">IF($T150*S150&gt;0,($T150-S150)/7, "")</f>
        <v/>
      </c>
      <c r="Y150" s="161" t="s">
        <v>47</v>
      </c>
      <c r="Z150" s="28"/>
      <c r="AA150" s="248"/>
    </row>
    <row r="151" spans="1:27" s="58" customFormat="1">
      <c r="A151" s="288" t="s">
        <v>223</v>
      </c>
      <c r="B151" s="265" t="s">
        <v>339</v>
      </c>
      <c r="C151" s="59" t="s">
        <v>161</v>
      </c>
      <c r="D151" s="61">
        <v>41945</v>
      </c>
      <c r="E151" s="339"/>
      <c r="F151" s="59" t="s">
        <v>28</v>
      </c>
      <c r="G151" s="357">
        <v>41956</v>
      </c>
      <c r="H151" s="127" t="s">
        <v>41</v>
      </c>
      <c r="I151" s="57" t="s">
        <v>179</v>
      </c>
      <c r="J151" s="59"/>
      <c r="K151" s="135" t="str">
        <f t="shared" si="206"/>
        <v/>
      </c>
      <c r="L151" s="59"/>
      <c r="M151" s="48" t="str">
        <f>IF(L151*J151&gt;0,L151-J151, "")</f>
        <v/>
      </c>
      <c r="N151" s="135" t="str">
        <f t="shared" si="207"/>
        <v/>
      </c>
      <c r="O151" s="116">
        <v>42035</v>
      </c>
      <c r="P151" s="135" t="str">
        <f>IF(O151*L151&gt;0,O151-L151,"" )</f>
        <v/>
      </c>
      <c r="Q151" s="372" t="s">
        <v>187</v>
      </c>
      <c r="R151" s="388" t="s">
        <v>204</v>
      </c>
      <c r="S151" s="339"/>
      <c r="T151" s="228">
        <v>42089</v>
      </c>
      <c r="U151" s="48">
        <f t="shared" si="208"/>
        <v>20.571428571428573</v>
      </c>
      <c r="V151" s="48" t="str">
        <f t="shared" si="198"/>
        <v/>
      </c>
      <c r="W151" s="48">
        <f t="shared" si="199"/>
        <v>7.7142857142857144</v>
      </c>
      <c r="X151" s="41" t="str">
        <f>IF($T151*S151&gt;0,($T151-S151)/7, "")</f>
        <v/>
      </c>
      <c r="Y151" s="160" t="s">
        <v>31</v>
      </c>
      <c r="Z151" s="60"/>
      <c r="AA151" s="249" t="s">
        <v>180</v>
      </c>
    </row>
    <row r="152" spans="1:27" s="58" customFormat="1">
      <c r="A152" s="288" t="s">
        <v>150</v>
      </c>
      <c r="B152" s="265" t="s">
        <v>340</v>
      </c>
      <c r="C152" s="59" t="s">
        <v>223</v>
      </c>
      <c r="D152" s="61">
        <v>41935</v>
      </c>
      <c r="E152" s="339">
        <v>41974</v>
      </c>
      <c r="F152" s="59" t="s">
        <v>28</v>
      </c>
      <c r="G152" s="357">
        <v>41977</v>
      </c>
      <c r="H152" s="127" t="s">
        <v>41</v>
      </c>
      <c r="I152" s="57"/>
      <c r="J152" s="59"/>
      <c r="K152" s="135" t="str">
        <f t="shared" si="206"/>
        <v/>
      </c>
      <c r="L152" s="59"/>
      <c r="M152" s="48" t="str">
        <f t="shared" ref="M152" si="216">IF(L152*J152&gt;0,L152-J152, "")</f>
        <v/>
      </c>
      <c r="N152" s="135" t="str">
        <f t="shared" si="207"/>
        <v/>
      </c>
      <c r="O152" s="116">
        <v>42031</v>
      </c>
      <c r="P152" s="135" t="str">
        <f t="shared" ref="P152" si="217">IF(O152*L152&gt;0,O152-L152,"" )</f>
        <v/>
      </c>
      <c r="Q152" s="372" t="s">
        <v>184</v>
      </c>
      <c r="R152" s="388" t="s">
        <v>208</v>
      </c>
      <c r="S152" s="339"/>
      <c r="T152" s="227">
        <v>42089</v>
      </c>
      <c r="U152" s="48">
        <f t="shared" si="208"/>
        <v>22</v>
      </c>
      <c r="V152" s="48" t="str">
        <f t="shared" si="198"/>
        <v/>
      </c>
      <c r="W152" s="48">
        <f t="shared" si="199"/>
        <v>8.2857142857142865</v>
      </c>
      <c r="X152" s="41" t="str">
        <f t="shared" si="215"/>
        <v/>
      </c>
      <c r="Y152" s="160" t="s">
        <v>31</v>
      </c>
      <c r="Z152" s="60"/>
      <c r="AA152" s="249"/>
    </row>
    <row r="153" spans="1:27" s="58" customFormat="1">
      <c r="A153" s="288" t="s">
        <v>223</v>
      </c>
      <c r="B153" s="265" t="s">
        <v>341</v>
      </c>
      <c r="C153" s="59"/>
      <c r="D153" s="61">
        <v>41957</v>
      </c>
      <c r="E153" s="339">
        <v>41957</v>
      </c>
      <c r="F153" s="59" t="s">
        <v>41</v>
      </c>
      <c r="G153" s="357"/>
      <c r="H153" s="127" t="s">
        <v>41</v>
      </c>
      <c r="I153" s="57" t="s">
        <v>117</v>
      </c>
      <c r="J153" s="59"/>
      <c r="K153" s="135" t="str">
        <f t="shared" si="206"/>
        <v/>
      </c>
      <c r="L153" s="59">
        <v>42020</v>
      </c>
      <c r="M153" s="48" t="str">
        <f>IF(L153*J153&gt;0,L153-J153, "")</f>
        <v/>
      </c>
      <c r="N153" s="135">
        <f t="shared" si="207"/>
        <v>63</v>
      </c>
      <c r="O153" s="116">
        <v>42041</v>
      </c>
      <c r="P153" s="135">
        <f>IF(O153*L153&gt;0,O153-L153,"" )</f>
        <v>21</v>
      </c>
      <c r="Q153" s="372" t="s">
        <v>187</v>
      </c>
      <c r="R153" s="388" t="s">
        <v>204</v>
      </c>
      <c r="S153" s="339"/>
      <c r="T153" s="228">
        <v>42088</v>
      </c>
      <c r="U153" s="48">
        <f t="shared" si="208"/>
        <v>18.714285714285715</v>
      </c>
      <c r="V153" s="48">
        <f t="shared" si="198"/>
        <v>9.7142857142857135</v>
      </c>
      <c r="W153" s="48">
        <f t="shared" si="199"/>
        <v>6.7142857142857144</v>
      </c>
      <c r="X153" s="41" t="str">
        <f t="shared" si="215"/>
        <v/>
      </c>
      <c r="Y153" s="160" t="s">
        <v>31</v>
      </c>
      <c r="Z153" s="60"/>
      <c r="AA153" s="249"/>
    </row>
    <row r="154" spans="1:27" s="58" customFormat="1">
      <c r="A154" s="288" t="s">
        <v>239</v>
      </c>
      <c r="B154" s="265" t="s">
        <v>342</v>
      </c>
      <c r="C154" s="59"/>
      <c r="D154" s="61">
        <v>41971</v>
      </c>
      <c r="E154" s="339">
        <v>41970</v>
      </c>
      <c r="F154" s="59"/>
      <c r="G154" s="357"/>
      <c r="H154" s="127" t="s">
        <v>28</v>
      </c>
      <c r="I154" s="57" t="s">
        <v>115</v>
      </c>
      <c r="J154" s="59">
        <v>42002</v>
      </c>
      <c r="K154" s="135">
        <f t="shared" si="206"/>
        <v>31</v>
      </c>
      <c r="L154" s="59">
        <v>42032</v>
      </c>
      <c r="M154" s="48">
        <f>IF(L154*J154&gt;0,L154-J154, "")</f>
        <v>30</v>
      </c>
      <c r="N154" s="135">
        <f t="shared" si="207"/>
        <v>61</v>
      </c>
      <c r="O154" s="116">
        <v>42040</v>
      </c>
      <c r="P154" s="135">
        <f>IF(O154*L154&gt;0,O154-L154,"" )</f>
        <v>8</v>
      </c>
      <c r="Q154" s="372" t="s">
        <v>187</v>
      </c>
      <c r="R154" s="388" t="s">
        <v>204</v>
      </c>
      <c r="S154" s="339"/>
      <c r="T154" s="228">
        <v>42088</v>
      </c>
      <c r="U154" s="48">
        <f t="shared" si="208"/>
        <v>16.714285714285715</v>
      </c>
      <c r="V154" s="48">
        <f t="shared" si="198"/>
        <v>8</v>
      </c>
      <c r="W154" s="48">
        <f t="shared" si="199"/>
        <v>6.8571428571428568</v>
      </c>
      <c r="X154" s="41" t="str">
        <f t="shared" si="215"/>
        <v/>
      </c>
      <c r="Y154" s="160" t="s">
        <v>31</v>
      </c>
      <c r="Z154" s="60"/>
      <c r="AA154" s="249"/>
    </row>
    <row r="155" spans="1:27" s="58" customFormat="1">
      <c r="A155" s="288" t="s">
        <v>223</v>
      </c>
      <c r="B155" s="265" t="s">
        <v>343</v>
      </c>
      <c r="C155" s="59" t="s">
        <v>153</v>
      </c>
      <c r="D155" s="61">
        <v>41957</v>
      </c>
      <c r="E155" s="339"/>
      <c r="F155" s="59" t="s">
        <v>41</v>
      </c>
      <c r="G155" s="357"/>
      <c r="H155" s="127" t="s">
        <v>28</v>
      </c>
      <c r="I155" s="57" t="s">
        <v>83</v>
      </c>
      <c r="J155" s="59"/>
      <c r="K155" s="135" t="str">
        <f t="shared" si="206"/>
        <v/>
      </c>
      <c r="L155" s="59">
        <v>42033</v>
      </c>
      <c r="M155" s="48" t="str">
        <f>IF(L155*J155&gt;0,L155-J155, "")</f>
        <v/>
      </c>
      <c r="N155" s="135">
        <f t="shared" si="207"/>
        <v>76</v>
      </c>
      <c r="O155" s="116">
        <v>42039</v>
      </c>
      <c r="P155" s="135">
        <f>IF(O155*L155&gt;0,O155-L155,"" )</f>
        <v>6</v>
      </c>
      <c r="Q155" s="372" t="s">
        <v>187</v>
      </c>
      <c r="R155" s="388" t="s">
        <v>204</v>
      </c>
      <c r="S155" s="339"/>
      <c r="T155" s="228">
        <v>42088</v>
      </c>
      <c r="U155" s="48">
        <f t="shared" si="208"/>
        <v>18.714285714285715</v>
      </c>
      <c r="V155" s="48">
        <f t="shared" si="198"/>
        <v>7.8571428571428568</v>
      </c>
      <c r="W155" s="48">
        <f t="shared" si="199"/>
        <v>7</v>
      </c>
      <c r="X155" s="41" t="str">
        <f t="shared" si="215"/>
        <v/>
      </c>
      <c r="Y155" s="160" t="s">
        <v>31</v>
      </c>
      <c r="Z155" s="60"/>
      <c r="AA155" s="249"/>
    </row>
    <row r="156" spans="1:27" s="58" customFormat="1">
      <c r="A156" s="288" t="s">
        <v>223</v>
      </c>
      <c r="B156" s="265" t="s">
        <v>344</v>
      </c>
      <c r="C156" s="59" t="s">
        <v>156</v>
      </c>
      <c r="D156" s="61">
        <v>41932</v>
      </c>
      <c r="E156" s="339"/>
      <c r="F156" s="57"/>
      <c r="G156" s="357">
        <v>41935</v>
      </c>
      <c r="H156" s="127" t="s">
        <v>28</v>
      </c>
      <c r="I156" s="57" t="s">
        <v>213</v>
      </c>
      <c r="J156" s="59"/>
      <c r="K156" s="135" t="str">
        <f t="shared" si="206"/>
        <v/>
      </c>
      <c r="L156" s="59">
        <v>42019</v>
      </c>
      <c r="M156" s="48" t="str">
        <f>IF(L156*J156&gt;0,L156-J156, "")</f>
        <v/>
      </c>
      <c r="N156" s="135">
        <f t="shared" si="207"/>
        <v>87</v>
      </c>
      <c r="O156" s="116">
        <v>42023</v>
      </c>
      <c r="P156" s="135">
        <f>IF(O156*L156&gt;0,O156-L156,"" )</f>
        <v>4</v>
      </c>
      <c r="Q156" s="373" t="s">
        <v>185</v>
      </c>
      <c r="R156" s="388" t="s">
        <v>188</v>
      </c>
      <c r="S156" s="339"/>
      <c r="T156" s="228">
        <v>42088</v>
      </c>
      <c r="U156" s="48">
        <f t="shared" si="208"/>
        <v>22.285714285714285</v>
      </c>
      <c r="V156" s="48">
        <f t="shared" si="198"/>
        <v>9.8571428571428577</v>
      </c>
      <c r="W156" s="48">
        <f t="shared" si="199"/>
        <v>9.2857142857142865</v>
      </c>
      <c r="X156" s="40" t="str">
        <f t="shared" si="215"/>
        <v/>
      </c>
      <c r="Y156" s="160" t="s">
        <v>31</v>
      </c>
      <c r="Z156" s="60"/>
      <c r="AA156" s="249"/>
    </row>
    <row r="157" spans="1:27" s="58" customFormat="1">
      <c r="A157" s="288" t="s">
        <v>223</v>
      </c>
      <c r="B157" s="265" t="s">
        <v>244</v>
      </c>
      <c r="C157" s="59"/>
      <c r="D157" s="61">
        <v>41947</v>
      </c>
      <c r="E157" s="339"/>
      <c r="F157" s="57" t="s">
        <v>41</v>
      </c>
      <c r="G157" s="357">
        <v>41937</v>
      </c>
      <c r="H157" s="127" t="s">
        <v>28</v>
      </c>
      <c r="I157" s="57" t="s">
        <v>72</v>
      </c>
      <c r="J157" s="59"/>
      <c r="K157" s="135" t="str">
        <f t="shared" si="206"/>
        <v/>
      </c>
      <c r="L157" s="59">
        <v>42024</v>
      </c>
      <c r="M157" s="48" t="str">
        <f t="shared" ref="M157" si="218">IF(L157*J157&gt;0,L157-J157, "")</f>
        <v/>
      </c>
      <c r="N157" s="135">
        <f t="shared" si="207"/>
        <v>77</v>
      </c>
      <c r="O157" s="116"/>
      <c r="P157" s="135" t="str">
        <f t="shared" ref="P157" si="219">IF(O157*L157&gt;0,O157-L157,"" )</f>
        <v/>
      </c>
      <c r="Q157" s="373"/>
      <c r="R157" s="388"/>
      <c r="S157" s="339"/>
      <c r="T157" s="228">
        <v>42087</v>
      </c>
      <c r="U157" s="48">
        <f t="shared" si="208"/>
        <v>20</v>
      </c>
      <c r="V157" s="48">
        <f t="shared" si="198"/>
        <v>9</v>
      </c>
      <c r="W157" s="48" t="str">
        <f t="shared" si="199"/>
        <v/>
      </c>
      <c r="X157" s="41" t="str">
        <f t="shared" ref="X157" si="220">IF($T157*S157&gt;0,($T157-S157)/7, "")</f>
        <v/>
      </c>
      <c r="Y157" s="160" t="s">
        <v>31</v>
      </c>
      <c r="Z157" s="60"/>
      <c r="AA157" s="249" t="s">
        <v>391</v>
      </c>
    </row>
    <row r="158" spans="1:27" s="58" customFormat="1">
      <c r="A158" s="288" t="s">
        <v>240</v>
      </c>
      <c r="B158" s="265" t="s">
        <v>345</v>
      </c>
      <c r="C158" s="59" t="s">
        <v>149</v>
      </c>
      <c r="D158" s="61">
        <v>41926</v>
      </c>
      <c r="E158" s="339"/>
      <c r="F158" s="57" t="s">
        <v>55</v>
      </c>
      <c r="G158" s="357">
        <v>41937</v>
      </c>
      <c r="H158" s="127" t="s">
        <v>28</v>
      </c>
      <c r="I158" s="57" t="s">
        <v>62</v>
      </c>
      <c r="J158" s="59"/>
      <c r="K158" s="135" t="str">
        <f t="shared" si="206"/>
        <v/>
      </c>
      <c r="L158" s="59">
        <v>42019</v>
      </c>
      <c r="M158" s="48" t="str">
        <f t="shared" ref="M158:M166" si="221">IF(L158*J158&gt;0,L158-J158, "")</f>
        <v/>
      </c>
      <c r="N158" s="135">
        <f t="shared" si="207"/>
        <v>93</v>
      </c>
      <c r="O158" s="116">
        <v>42025</v>
      </c>
      <c r="P158" s="135">
        <f t="shared" ref="P158:P166" si="222">IF(O158*L158&gt;0,O158-L158,"" )</f>
        <v>6</v>
      </c>
      <c r="Q158" s="373" t="s">
        <v>185</v>
      </c>
      <c r="R158" s="388" t="s">
        <v>188</v>
      </c>
      <c r="S158" s="339"/>
      <c r="T158" s="228">
        <v>42084</v>
      </c>
      <c r="U158" s="48">
        <f t="shared" si="208"/>
        <v>22.571428571428573</v>
      </c>
      <c r="V158" s="48">
        <f t="shared" si="198"/>
        <v>9.2857142857142865</v>
      </c>
      <c r="W158" s="48">
        <f t="shared" si="199"/>
        <v>8.4285714285714288</v>
      </c>
      <c r="X158" s="41" t="str">
        <f t="shared" ref="X158:X166" si="223">IF($T158*S158&gt;0,($T158-S158)/7, "")</f>
        <v/>
      </c>
      <c r="Y158" s="160" t="s">
        <v>31</v>
      </c>
      <c r="Z158" s="60"/>
      <c r="AA158" s="249"/>
    </row>
    <row r="159" spans="1:27" s="10" customFormat="1">
      <c r="A159" s="290" t="s">
        <v>223</v>
      </c>
      <c r="B159" s="266" t="s">
        <v>346</v>
      </c>
      <c r="C159" s="18"/>
      <c r="D159" s="34">
        <v>42008</v>
      </c>
      <c r="E159" s="341"/>
      <c r="F159" s="18" t="s">
        <v>41</v>
      </c>
      <c r="G159" s="358"/>
      <c r="H159" s="129" t="s">
        <v>41</v>
      </c>
      <c r="I159" s="9" t="s">
        <v>133</v>
      </c>
      <c r="J159" s="18"/>
      <c r="K159" s="141" t="str">
        <f t="shared" si="206"/>
        <v/>
      </c>
      <c r="L159" s="18">
        <v>42027</v>
      </c>
      <c r="M159" s="24" t="str">
        <f t="shared" si="221"/>
        <v/>
      </c>
      <c r="N159" s="141">
        <f t="shared" si="207"/>
        <v>19</v>
      </c>
      <c r="O159" s="149">
        <v>42033</v>
      </c>
      <c r="P159" s="141">
        <f t="shared" si="222"/>
        <v>6</v>
      </c>
      <c r="Q159" s="373" t="s">
        <v>185</v>
      </c>
      <c r="R159" s="388" t="s">
        <v>188</v>
      </c>
      <c r="S159" s="341"/>
      <c r="T159" s="234">
        <v>42084</v>
      </c>
      <c r="U159" s="24">
        <f t="shared" si="208"/>
        <v>10.857142857142858</v>
      </c>
      <c r="V159" s="24">
        <f t="shared" si="198"/>
        <v>8.1428571428571423</v>
      </c>
      <c r="W159" s="24">
        <f t="shared" si="199"/>
        <v>7.2857142857142856</v>
      </c>
      <c r="X159" s="41" t="str">
        <f t="shared" si="223"/>
        <v/>
      </c>
      <c r="Y159" s="165" t="s">
        <v>50</v>
      </c>
      <c r="Z159" s="29"/>
      <c r="AA159" s="250"/>
    </row>
    <row r="160" spans="1:27" s="58" customFormat="1">
      <c r="A160" s="288" t="s">
        <v>223</v>
      </c>
      <c r="B160" s="265" t="s">
        <v>347</v>
      </c>
      <c r="C160" s="59"/>
      <c r="D160" s="61">
        <v>41936</v>
      </c>
      <c r="E160" s="339"/>
      <c r="F160" s="59" t="s">
        <v>28</v>
      </c>
      <c r="G160" s="357">
        <v>41956</v>
      </c>
      <c r="H160" s="127" t="s">
        <v>41</v>
      </c>
      <c r="I160" s="57" t="s">
        <v>72</v>
      </c>
      <c r="J160" s="59"/>
      <c r="K160" s="135" t="str">
        <f t="shared" si="206"/>
        <v/>
      </c>
      <c r="L160" s="59">
        <v>42023</v>
      </c>
      <c r="M160" s="48" t="str">
        <f t="shared" si="221"/>
        <v/>
      </c>
      <c r="N160" s="135">
        <f t="shared" si="207"/>
        <v>87</v>
      </c>
      <c r="O160" s="116">
        <v>42038</v>
      </c>
      <c r="P160" s="135">
        <f t="shared" si="222"/>
        <v>15</v>
      </c>
      <c r="Q160" s="372" t="s">
        <v>187</v>
      </c>
      <c r="R160" s="388" t="s">
        <v>204</v>
      </c>
      <c r="S160" s="339"/>
      <c r="T160" s="228">
        <v>42083</v>
      </c>
      <c r="U160" s="48">
        <f t="shared" si="208"/>
        <v>21</v>
      </c>
      <c r="V160" s="48">
        <f t="shared" si="198"/>
        <v>8.5714285714285712</v>
      </c>
      <c r="W160" s="48">
        <f t="shared" si="199"/>
        <v>6.4285714285714288</v>
      </c>
      <c r="X160" s="41" t="str">
        <f t="shared" si="223"/>
        <v/>
      </c>
      <c r="Y160" s="160" t="s">
        <v>31</v>
      </c>
      <c r="Z160" s="60"/>
      <c r="AA160" s="249" t="s">
        <v>146</v>
      </c>
    </row>
    <row r="161" spans="1:27" s="58" customFormat="1">
      <c r="A161" s="288" t="s">
        <v>223</v>
      </c>
      <c r="B161" s="265" t="s">
        <v>348</v>
      </c>
      <c r="C161" s="59" t="s">
        <v>148</v>
      </c>
      <c r="D161" s="61">
        <v>41955</v>
      </c>
      <c r="E161" s="339">
        <v>41953</v>
      </c>
      <c r="F161" s="59" t="s">
        <v>41</v>
      </c>
      <c r="G161" s="357"/>
      <c r="H161" s="127" t="s">
        <v>28</v>
      </c>
      <c r="I161" s="39" t="s">
        <v>81</v>
      </c>
      <c r="J161" s="59">
        <v>42002</v>
      </c>
      <c r="K161" s="135">
        <f t="shared" si="206"/>
        <v>47</v>
      </c>
      <c r="L161" s="59">
        <v>42033</v>
      </c>
      <c r="M161" s="48">
        <f t="shared" si="221"/>
        <v>31</v>
      </c>
      <c r="N161" s="135">
        <f t="shared" si="207"/>
        <v>78</v>
      </c>
      <c r="O161" s="116">
        <v>42038</v>
      </c>
      <c r="P161" s="135">
        <f t="shared" si="222"/>
        <v>5</v>
      </c>
      <c r="Q161" s="372" t="s">
        <v>187</v>
      </c>
      <c r="R161" s="388" t="s">
        <v>204</v>
      </c>
      <c r="S161" s="339"/>
      <c r="T161" s="228">
        <v>42079</v>
      </c>
      <c r="U161" s="48">
        <f t="shared" si="208"/>
        <v>17.714285714285715</v>
      </c>
      <c r="V161" s="48">
        <f t="shared" si="198"/>
        <v>6.5714285714285712</v>
      </c>
      <c r="W161" s="48">
        <f t="shared" si="199"/>
        <v>5.8571428571428568</v>
      </c>
      <c r="X161" s="41" t="str">
        <f t="shared" si="223"/>
        <v/>
      </c>
      <c r="Y161" s="160" t="s">
        <v>31</v>
      </c>
      <c r="Z161" s="60"/>
      <c r="AA161" s="249" t="s">
        <v>93</v>
      </c>
    </row>
    <row r="162" spans="1:27" s="58" customFormat="1">
      <c r="A162" s="288" t="s">
        <v>223</v>
      </c>
      <c r="B162" s="265" t="s">
        <v>349</v>
      </c>
      <c r="C162" s="59"/>
      <c r="D162" s="61">
        <v>41955</v>
      </c>
      <c r="E162" s="339"/>
      <c r="F162" s="59" t="s">
        <v>28</v>
      </c>
      <c r="G162" s="357"/>
      <c r="H162" s="127" t="s">
        <v>28</v>
      </c>
      <c r="I162" s="57"/>
      <c r="J162" s="59"/>
      <c r="K162" s="135" t="str">
        <f t="shared" si="206"/>
        <v/>
      </c>
      <c r="L162" s="59">
        <v>42023</v>
      </c>
      <c r="M162" s="48" t="str">
        <f>IF(L162*J162&gt;0,L162-J162, "")</f>
        <v/>
      </c>
      <c r="N162" s="135">
        <f t="shared" si="207"/>
        <v>68</v>
      </c>
      <c r="O162" s="116"/>
      <c r="P162" s="135" t="str">
        <f>IF(O162*L162&gt;0,O162-L162,"" )</f>
        <v/>
      </c>
      <c r="Q162" s="370"/>
      <c r="R162" s="389"/>
      <c r="S162" s="339"/>
      <c r="T162" s="223">
        <v>42074</v>
      </c>
      <c r="U162" s="48">
        <f t="shared" si="208"/>
        <v>17</v>
      </c>
      <c r="V162" s="48">
        <f t="shared" si="198"/>
        <v>7.2857142857142856</v>
      </c>
      <c r="W162" s="48" t="str">
        <f t="shared" si="199"/>
        <v/>
      </c>
      <c r="X162" s="40" t="str">
        <f>IF($T162*S162&gt;0,($T162-S162)/7, "")</f>
        <v/>
      </c>
      <c r="Y162" s="160" t="s">
        <v>31</v>
      </c>
      <c r="Z162" s="60"/>
      <c r="AA162" s="249"/>
    </row>
    <row r="163" spans="1:27" s="92" customFormat="1">
      <c r="A163" s="278" t="s">
        <v>223</v>
      </c>
      <c r="B163" s="264" t="s">
        <v>350</v>
      </c>
      <c r="C163" s="67" t="s">
        <v>156</v>
      </c>
      <c r="D163" s="36">
        <v>41964</v>
      </c>
      <c r="E163" s="336"/>
      <c r="F163" s="21"/>
      <c r="G163" s="356">
        <v>41964</v>
      </c>
      <c r="H163" s="130" t="s">
        <v>28</v>
      </c>
      <c r="I163" s="12" t="s">
        <v>68</v>
      </c>
      <c r="J163" s="21">
        <v>41986</v>
      </c>
      <c r="K163" s="133">
        <f t="shared" si="206"/>
        <v>22</v>
      </c>
      <c r="L163" s="21">
        <v>42019</v>
      </c>
      <c r="M163" s="91">
        <f t="shared" si="221"/>
        <v>33</v>
      </c>
      <c r="N163" s="133">
        <f t="shared" si="207"/>
        <v>55</v>
      </c>
      <c r="O163" s="95"/>
      <c r="P163" s="133" t="str">
        <f t="shared" si="222"/>
        <v/>
      </c>
      <c r="Q163" s="367"/>
      <c r="R163" s="383"/>
      <c r="S163" s="336"/>
      <c r="T163" s="235">
        <v>42073</v>
      </c>
      <c r="U163" s="91">
        <f t="shared" si="208"/>
        <v>15.571428571428571</v>
      </c>
      <c r="V163" s="91">
        <f t="shared" ref="V163:V194" si="224">IF($T163*L163&gt;0,($T163-L163)/7,"" )</f>
        <v>7.7142857142857144</v>
      </c>
      <c r="W163" s="91" t="str">
        <f t="shared" ref="W163:W194" si="225">IF($T163*O163&gt;0,($T163-O163)/7,"" )</f>
        <v/>
      </c>
      <c r="X163" s="42" t="str">
        <f t="shared" si="223"/>
        <v/>
      </c>
      <c r="Y163" s="162" t="s">
        <v>50</v>
      </c>
      <c r="Z163" s="176"/>
      <c r="AA163" s="251"/>
    </row>
    <row r="164" spans="1:27" s="58" customFormat="1">
      <c r="A164" s="288" t="s">
        <v>223</v>
      </c>
      <c r="B164" s="265" t="s">
        <v>351</v>
      </c>
      <c r="C164" s="59" t="s">
        <v>156</v>
      </c>
      <c r="D164" s="61">
        <v>41926</v>
      </c>
      <c r="E164" s="339"/>
      <c r="F164" s="57"/>
      <c r="G164" s="357">
        <v>41935</v>
      </c>
      <c r="H164" s="127" t="s">
        <v>28</v>
      </c>
      <c r="I164" s="57" t="s">
        <v>134</v>
      </c>
      <c r="J164" s="59"/>
      <c r="K164" s="135" t="str">
        <f t="shared" si="206"/>
        <v/>
      </c>
      <c r="L164" s="59">
        <v>42017</v>
      </c>
      <c r="M164" s="48" t="str">
        <f t="shared" si="221"/>
        <v/>
      </c>
      <c r="N164" s="135">
        <f t="shared" si="207"/>
        <v>91</v>
      </c>
      <c r="O164" s="116">
        <v>42029</v>
      </c>
      <c r="P164" s="135">
        <f t="shared" si="222"/>
        <v>12</v>
      </c>
      <c r="Q164" s="373" t="s">
        <v>185</v>
      </c>
      <c r="R164" s="388" t="s">
        <v>188</v>
      </c>
      <c r="S164" s="339">
        <v>42068</v>
      </c>
      <c r="T164" s="228">
        <v>42075</v>
      </c>
      <c r="U164" s="48">
        <f t="shared" si="208"/>
        <v>21.285714285714285</v>
      </c>
      <c r="V164" s="48">
        <f t="shared" si="224"/>
        <v>8.2857142857142865</v>
      </c>
      <c r="W164" s="48">
        <f t="shared" si="225"/>
        <v>6.5714285714285712</v>
      </c>
      <c r="X164" s="40">
        <f t="shared" si="223"/>
        <v>1</v>
      </c>
      <c r="Y164" s="160" t="s">
        <v>31</v>
      </c>
      <c r="Z164" s="60"/>
      <c r="AA164" s="249"/>
    </row>
    <row r="165" spans="1:27" s="58" customFormat="1">
      <c r="A165" s="288" t="s">
        <v>223</v>
      </c>
      <c r="B165" s="265" t="s">
        <v>352</v>
      </c>
      <c r="C165" s="59" t="s">
        <v>153</v>
      </c>
      <c r="D165" s="61">
        <v>41927</v>
      </c>
      <c r="E165" s="339"/>
      <c r="F165" s="57"/>
      <c r="G165" s="357">
        <v>41935</v>
      </c>
      <c r="H165" s="127" t="s">
        <v>55</v>
      </c>
      <c r="I165" s="57"/>
      <c r="J165" s="59"/>
      <c r="K165" s="135" t="str">
        <f t="shared" si="206"/>
        <v/>
      </c>
      <c r="L165" s="59">
        <v>42019</v>
      </c>
      <c r="M165" s="48" t="str">
        <f t="shared" si="221"/>
        <v/>
      </c>
      <c r="N165" s="135">
        <f t="shared" si="207"/>
        <v>92</v>
      </c>
      <c r="O165" s="116">
        <v>42026</v>
      </c>
      <c r="P165" s="135">
        <f t="shared" si="222"/>
        <v>7</v>
      </c>
      <c r="Q165" s="373" t="s">
        <v>185</v>
      </c>
      <c r="R165" s="388" t="s">
        <v>188</v>
      </c>
      <c r="S165" s="339"/>
      <c r="T165" s="228">
        <v>42076</v>
      </c>
      <c r="U165" s="48">
        <f t="shared" si="208"/>
        <v>21.285714285714285</v>
      </c>
      <c r="V165" s="48">
        <f t="shared" si="224"/>
        <v>8.1428571428571423</v>
      </c>
      <c r="W165" s="48">
        <f t="shared" si="225"/>
        <v>7.1428571428571432</v>
      </c>
      <c r="X165" s="40" t="str">
        <f t="shared" si="223"/>
        <v/>
      </c>
      <c r="Y165" s="160" t="s">
        <v>31</v>
      </c>
      <c r="Z165" s="60"/>
      <c r="AA165" s="249"/>
    </row>
    <row r="166" spans="1:27" s="58" customFormat="1">
      <c r="A166" s="288" t="s">
        <v>223</v>
      </c>
      <c r="B166" s="265" t="s">
        <v>353</v>
      </c>
      <c r="C166" s="59"/>
      <c r="D166" s="61">
        <v>41929</v>
      </c>
      <c r="E166" s="339"/>
      <c r="F166" s="57" t="s">
        <v>28</v>
      </c>
      <c r="G166" s="357">
        <v>41930</v>
      </c>
      <c r="H166" s="127" t="s">
        <v>28</v>
      </c>
      <c r="I166" s="57" t="s">
        <v>67</v>
      </c>
      <c r="J166" s="59"/>
      <c r="K166" s="135" t="str">
        <f t="shared" si="206"/>
        <v/>
      </c>
      <c r="L166" s="59">
        <v>42019</v>
      </c>
      <c r="M166" s="48" t="str">
        <f t="shared" si="221"/>
        <v/>
      </c>
      <c r="N166" s="135">
        <f t="shared" si="207"/>
        <v>90</v>
      </c>
      <c r="O166" s="116">
        <v>42026</v>
      </c>
      <c r="P166" s="135">
        <f t="shared" si="222"/>
        <v>7</v>
      </c>
      <c r="Q166" s="373" t="s">
        <v>185</v>
      </c>
      <c r="R166" s="388" t="s">
        <v>188</v>
      </c>
      <c r="S166" s="339">
        <v>42068</v>
      </c>
      <c r="T166" s="228">
        <v>42075</v>
      </c>
      <c r="U166" s="48">
        <f t="shared" si="208"/>
        <v>20.857142857142858</v>
      </c>
      <c r="V166" s="48">
        <f t="shared" si="224"/>
        <v>8</v>
      </c>
      <c r="W166" s="48">
        <f t="shared" si="225"/>
        <v>7</v>
      </c>
      <c r="X166" s="40">
        <f t="shared" si="223"/>
        <v>1</v>
      </c>
      <c r="Y166" s="160" t="s">
        <v>31</v>
      </c>
      <c r="Z166" s="60"/>
      <c r="AA166" s="249" t="s">
        <v>87</v>
      </c>
    </row>
    <row r="167" spans="1:27" s="58" customFormat="1">
      <c r="A167" s="288" t="s">
        <v>223</v>
      </c>
      <c r="B167" s="265" t="s">
        <v>354</v>
      </c>
      <c r="C167" s="59" t="s">
        <v>148</v>
      </c>
      <c r="D167" s="61">
        <v>41925</v>
      </c>
      <c r="E167" s="339">
        <v>41820</v>
      </c>
      <c r="F167" s="57"/>
      <c r="G167" s="357"/>
      <c r="H167" s="127" t="s">
        <v>28</v>
      </c>
      <c r="I167" s="57" t="s">
        <v>61</v>
      </c>
      <c r="J167" s="59"/>
      <c r="K167" s="135" t="str">
        <f t="shared" si="206"/>
        <v/>
      </c>
      <c r="L167" s="59">
        <v>42018</v>
      </c>
      <c r="M167" s="48" t="str">
        <f t="shared" ref="M167:M217" si="226">IF(L167*J167&gt;0,L167-J167, "")</f>
        <v/>
      </c>
      <c r="N167" s="135">
        <f t="shared" si="207"/>
        <v>93</v>
      </c>
      <c r="O167" s="116">
        <v>42025</v>
      </c>
      <c r="P167" s="135">
        <f t="shared" ref="P167:P216" si="227">IF(O167*L167&gt;0,O167-L167,"" )</f>
        <v>7</v>
      </c>
      <c r="Q167" s="373" t="s">
        <v>185</v>
      </c>
      <c r="R167" s="388" t="s">
        <v>188</v>
      </c>
      <c r="S167" s="339">
        <v>42067</v>
      </c>
      <c r="T167" s="227">
        <v>42073</v>
      </c>
      <c r="U167" s="48">
        <f t="shared" si="208"/>
        <v>21.142857142857142</v>
      </c>
      <c r="V167" s="48">
        <f t="shared" si="224"/>
        <v>7.8571428571428568</v>
      </c>
      <c r="W167" s="48">
        <f t="shared" si="225"/>
        <v>6.8571428571428568</v>
      </c>
      <c r="X167" s="40">
        <f t="shared" ref="X167:X180" si="228">IF($T167*S167&gt;0,($T167-S167)/7, "")</f>
        <v>0.8571428571428571</v>
      </c>
      <c r="Y167" s="160" t="s">
        <v>31</v>
      </c>
      <c r="Z167" s="60"/>
      <c r="AA167" s="249" t="s">
        <v>87</v>
      </c>
    </row>
    <row r="168" spans="1:27" s="58" customFormat="1">
      <c r="A168" s="288" t="s">
        <v>223</v>
      </c>
      <c r="B168" s="265" t="s">
        <v>355</v>
      </c>
      <c r="C168" s="59" t="s">
        <v>148</v>
      </c>
      <c r="D168" s="61">
        <v>41923</v>
      </c>
      <c r="E168" s="339"/>
      <c r="F168" s="57" t="s">
        <v>36</v>
      </c>
      <c r="G168" s="357"/>
      <c r="H168" s="127" t="s">
        <v>55</v>
      </c>
      <c r="I168" s="57" t="s">
        <v>135</v>
      </c>
      <c r="J168" s="59"/>
      <c r="K168" s="135" t="str">
        <f t="shared" si="206"/>
        <v/>
      </c>
      <c r="L168" s="59">
        <v>42004</v>
      </c>
      <c r="M168" s="48" t="str">
        <f t="shared" si="226"/>
        <v/>
      </c>
      <c r="N168" s="135">
        <f t="shared" si="207"/>
        <v>81</v>
      </c>
      <c r="O168" s="116">
        <v>42025</v>
      </c>
      <c r="P168" s="135">
        <f t="shared" si="227"/>
        <v>21</v>
      </c>
      <c r="Q168" s="373" t="s">
        <v>185</v>
      </c>
      <c r="R168" s="388" t="s">
        <v>188</v>
      </c>
      <c r="S168" s="339">
        <v>42068</v>
      </c>
      <c r="T168" s="227">
        <v>42073</v>
      </c>
      <c r="U168" s="48">
        <f t="shared" si="208"/>
        <v>21.428571428571427</v>
      </c>
      <c r="V168" s="48">
        <f t="shared" si="224"/>
        <v>9.8571428571428577</v>
      </c>
      <c r="W168" s="48">
        <f t="shared" si="225"/>
        <v>6.8571428571428568</v>
      </c>
      <c r="X168" s="40">
        <f t="shared" si="228"/>
        <v>0.7142857142857143</v>
      </c>
      <c r="Y168" s="160" t="s">
        <v>31</v>
      </c>
      <c r="Z168" s="60"/>
      <c r="AA168" s="249" t="s">
        <v>88</v>
      </c>
    </row>
    <row r="169" spans="1:27" s="58" customFormat="1">
      <c r="A169" s="288" t="s">
        <v>223</v>
      </c>
      <c r="B169" s="265" t="s">
        <v>356</v>
      </c>
      <c r="C169" s="59" t="s">
        <v>160</v>
      </c>
      <c r="D169" s="61">
        <v>41931</v>
      </c>
      <c r="E169" s="339">
        <v>41881</v>
      </c>
      <c r="F169" s="57"/>
      <c r="G169" s="357">
        <v>41931</v>
      </c>
      <c r="H169" s="127" t="s">
        <v>36</v>
      </c>
      <c r="I169" s="57" t="s">
        <v>136</v>
      </c>
      <c r="J169" s="59"/>
      <c r="K169" s="135" t="str">
        <f t="shared" si="206"/>
        <v/>
      </c>
      <c r="L169" s="59">
        <v>42001</v>
      </c>
      <c r="M169" s="48" t="str">
        <f t="shared" si="226"/>
        <v/>
      </c>
      <c r="N169" s="135">
        <f t="shared" si="207"/>
        <v>70</v>
      </c>
      <c r="O169" s="116">
        <v>42014</v>
      </c>
      <c r="P169" s="135">
        <f t="shared" si="227"/>
        <v>13</v>
      </c>
      <c r="Q169" s="373" t="s">
        <v>186</v>
      </c>
      <c r="R169" s="388" t="s">
        <v>197</v>
      </c>
      <c r="S169" s="339">
        <v>42075</v>
      </c>
      <c r="T169" s="231">
        <v>42076</v>
      </c>
      <c r="U169" s="48">
        <f t="shared" si="208"/>
        <v>20.714285714285715</v>
      </c>
      <c r="V169" s="48">
        <f t="shared" si="224"/>
        <v>10.714285714285714</v>
      </c>
      <c r="W169" s="48">
        <f t="shared" si="225"/>
        <v>8.8571428571428577</v>
      </c>
      <c r="X169" s="40">
        <f t="shared" si="228"/>
        <v>0.14285714285714285</v>
      </c>
      <c r="Y169" s="160" t="s">
        <v>31</v>
      </c>
      <c r="Z169" s="60"/>
      <c r="AA169" s="249" t="s">
        <v>87</v>
      </c>
    </row>
    <row r="170" spans="1:27" s="58" customFormat="1">
      <c r="A170" s="288" t="s">
        <v>239</v>
      </c>
      <c r="B170" s="265" t="s">
        <v>255</v>
      </c>
      <c r="C170" s="59"/>
      <c r="D170" s="61">
        <v>41936</v>
      </c>
      <c r="E170" s="339">
        <v>41926</v>
      </c>
      <c r="F170" s="59" t="s">
        <v>41</v>
      </c>
      <c r="G170" s="357"/>
      <c r="H170" s="127" t="s">
        <v>36</v>
      </c>
      <c r="I170" s="57" t="s">
        <v>137</v>
      </c>
      <c r="J170" s="59"/>
      <c r="K170" s="135" t="str">
        <f t="shared" ref="K170:K201" si="229">IF(J170*D170&gt;0,J170-D170, "")</f>
        <v/>
      </c>
      <c r="L170" s="59">
        <v>42002</v>
      </c>
      <c r="M170" s="48" t="str">
        <f t="shared" si="226"/>
        <v/>
      </c>
      <c r="N170" s="135">
        <f t="shared" ref="N170:N201" si="230">IF(L170*D170&gt;0,L170-D170,"" )</f>
        <v>66</v>
      </c>
      <c r="O170" s="116">
        <v>42013</v>
      </c>
      <c r="P170" s="135">
        <f t="shared" si="227"/>
        <v>11</v>
      </c>
      <c r="Q170" s="373" t="s">
        <v>186</v>
      </c>
      <c r="R170" s="388" t="s">
        <v>197</v>
      </c>
      <c r="S170" s="339">
        <v>42055</v>
      </c>
      <c r="T170" s="227">
        <v>42068</v>
      </c>
      <c r="U170" s="48">
        <f t="shared" ref="U170:U201" si="231">IF(Z170&lt;&gt;"X",IF(($T170*D170&gt;0),($T170-D170)/7,""),"x")</f>
        <v>18.857142857142858</v>
      </c>
      <c r="V170" s="48">
        <f t="shared" si="224"/>
        <v>9.4285714285714288</v>
      </c>
      <c r="W170" s="48">
        <f t="shared" si="225"/>
        <v>7.8571428571428568</v>
      </c>
      <c r="X170" s="40">
        <f t="shared" si="228"/>
        <v>1.8571428571428572</v>
      </c>
      <c r="Y170" s="160" t="s">
        <v>31</v>
      </c>
      <c r="Z170" s="60"/>
      <c r="AA170" s="249"/>
    </row>
    <row r="171" spans="1:27" s="92" customFormat="1">
      <c r="A171" s="278" t="s">
        <v>223</v>
      </c>
      <c r="B171" s="264" t="s">
        <v>357</v>
      </c>
      <c r="C171" s="67"/>
      <c r="D171" s="36">
        <v>41955</v>
      </c>
      <c r="E171" s="336">
        <v>41954</v>
      </c>
      <c r="F171" s="21"/>
      <c r="G171" s="356">
        <v>41955</v>
      </c>
      <c r="H171" s="130" t="s">
        <v>53</v>
      </c>
      <c r="I171" s="12"/>
      <c r="J171" s="21"/>
      <c r="K171" s="133" t="str">
        <f t="shared" si="229"/>
        <v/>
      </c>
      <c r="L171" s="21">
        <v>41961</v>
      </c>
      <c r="M171" s="91" t="str">
        <f t="shared" si="226"/>
        <v/>
      </c>
      <c r="N171" s="133">
        <f t="shared" si="230"/>
        <v>6</v>
      </c>
      <c r="O171" s="95">
        <v>41965</v>
      </c>
      <c r="P171" s="133">
        <f t="shared" si="227"/>
        <v>4</v>
      </c>
      <c r="Q171" s="367" t="s">
        <v>185</v>
      </c>
      <c r="R171" s="387" t="s">
        <v>199</v>
      </c>
      <c r="S171" s="336"/>
      <c r="T171" s="231">
        <v>42013</v>
      </c>
      <c r="U171" s="91" t="str">
        <f t="shared" si="231"/>
        <v>x</v>
      </c>
      <c r="V171" s="91">
        <f t="shared" si="224"/>
        <v>7.4285714285714288</v>
      </c>
      <c r="W171" s="91">
        <f t="shared" si="225"/>
        <v>6.8571428571428568</v>
      </c>
      <c r="X171" s="42" t="str">
        <f t="shared" si="228"/>
        <v/>
      </c>
      <c r="Y171" s="162" t="s">
        <v>50</v>
      </c>
      <c r="Z171" s="176" t="s">
        <v>113</v>
      </c>
      <c r="AA171" s="251" t="s">
        <v>103</v>
      </c>
    </row>
    <row r="172" spans="1:27" s="92" customFormat="1">
      <c r="A172" s="278" t="s">
        <v>239</v>
      </c>
      <c r="B172" s="264" t="s">
        <v>358</v>
      </c>
      <c r="C172" s="21"/>
      <c r="D172" s="36">
        <v>41929</v>
      </c>
      <c r="E172" s="336"/>
      <c r="F172" s="12" t="s">
        <v>53</v>
      </c>
      <c r="G172" s="356">
        <v>41929</v>
      </c>
      <c r="H172" s="130" t="s">
        <v>53</v>
      </c>
      <c r="I172" s="12" t="s">
        <v>71</v>
      </c>
      <c r="J172" s="21"/>
      <c r="K172" s="133" t="str">
        <f t="shared" si="229"/>
        <v/>
      </c>
      <c r="L172" s="21">
        <v>41954</v>
      </c>
      <c r="M172" s="91" t="str">
        <f t="shared" si="226"/>
        <v/>
      </c>
      <c r="N172" s="133">
        <f t="shared" si="230"/>
        <v>25</v>
      </c>
      <c r="O172" s="95">
        <v>41957</v>
      </c>
      <c r="P172" s="133">
        <f t="shared" si="227"/>
        <v>3</v>
      </c>
      <c r="Q172" s="367"/>
      <c r="R172" s="383"/>
      <c r="S172" s="336">
        <v>41995</v>
      </c>
      <c r="T172" s="231">
        <v>42004</v>
      </c>
      <c r="U172" s="91">
        <f t="shared" si="231"/>
        <v>10.714285714285714</v>
      </c>
      <c r="V172" s="91">
        <f t="shared" si="224"/>
        <v>7.1428571428571432</v>
      </c>
      <c r="W172" s="91">
        <f t="shared" si="225"/>
        <v>6.7142857142857144</v>
      </c>
      <c r="X172" s="42">
        <f t="shared" si="228"/>
        <v>1.2857142857142858</v>
      </c>
      <c r="Y172" s="168" t="s">
        <v>50</v>
      </c>
      <c r="Z172" s="30"/>
      <c r="AA172" s="251"/>
    </row>
    <row r="173" spans="1:27" s="92" customFormat="1">
      <c r="A173" s="278" t="s">
        <v>240</v>
      </c>
      <c r="B173" s="264" t="s">
        <v>359</v>
      </c>
      <c r="C173" s="67"/>
      <c r="D173" s="36">
        <v>41954</v>
      </c>
      <c r="E173" s="336"/>
      <c r="F173" s="21"/>
      <c r="G173" s="356"/>
      <c r="H173" s="130"/>
      <c r="I173" s="12"/>
      <c r="J173" s="21"/>
      <c r="K173" s="133" t="str">
        <f t="shared" si="229"/>
        <v/>
      </c>
      <c r="L173" s="21"/>
      <c r="M173" s="91" t="str">
        <f t="shared" si="226"/>
        <v/>
      </c>
      <c r="N173" s="133" t="str">
        <f t="shared" si="230"/>
        <v/>
      </c>
      <c r="O173" s="95"/>
      <c r="P173" s="133" t="str">
        <f t="shared" si="227"/>
        <v/>
      </c>
      <c r="Q173" s="367"/>
      <c r="R173" s="383"/>
      <c r="S173" s="336"/>
      <c r="T173" s="221">
        <v>42000</v>
      </c>
      <c r="U173" s="91">
        <f t="shared" si="231"/>
        <v>6.5714285714285712</v>
      </c>
      <c r="V173" s="91" t="str">
        <f t="shared" si="224"/>
        <v/>
      </c>
      <c r="W173" s="91" t="str">
        <f t="shared" si="225"/>
        <v/>
      </c>
      <c r="X173" s="42" t="str">
        <f t="shared" si="228"/>
        <v/>
      </c>
      <c r="Y173" s="162" t="s">
        <v>50</v>
      </c>
      <c r="Z173" s="176"/>
      <c r="AA173" s="251"/>
    </row>
    <row r="174" spans="1:27" s="13" customFormat="1">
      <c r="A174" s="278" t="s">
        <v>223</v>
      </c>
      <c r="B174" s="264" t="s">
        <v>360</v>
      </c>
      <c r="C174" s="67"/>
      <c r="D174" s="36">
        <v>41953</v>
      </c>
      <c r="E174" s="336"/>
      <c r="F174" s="67" t="s">
        <v>53</v>
      </c>
      <c r="G174" s="356">
        <v>41953</v>
      </c>
      <c r="H174" s="130" t="s">
        <v>53</v>
      </c>
      <c r="I174" s="21" t="s">
        <v>73</v>
      </c>
      <c r="J174" s="11"/>
      <c r="K174" s="133" t="str">
        <f t="shared" si="229"/>
        <v/>
      </c>
      <c r="L174" s="21">
        <v>41962</v>
      </c>
      <c r="M174" s="91" t="str">
        <f t="shared" si="226"/>
        <v/>
      </c>
      <c r="N174" s="133">
        <f t="shared" si="230"/>
        <v>9</v>
      </c>
      <c r="O174" s="95">
        <v>41965</v>
      </c>
      <c r="P174" s="133">
        <f t="shared" si="227"/>
        <v>3</v>
      </c>
      <c r="Q174" s="367" t="s">
        <v>185</v>
      </c>
      <c r="R174" s="383"/>
      <c r="S174" s="336">
        <v>41992</v>
      </c>
      <c r="T174" s="221">
        <v>41996</v>
      </c>
      <c r="U174" s="91">
        <f t="shared" si="231"/>
        <v>6.1428571428571432</v>
      </c>
      <c r="V174" s="91">
        <f t="shared" si="224"/>
        <v>4.8571428571428568</v>
      </c>
      <c r="W174" s="91">
        <f t="shared" si="225"/>
        <v>4.4285714285714288</v>
      </c>
      <c r="X174" s="42">
        <f t="shared" si="228"/>
        <v>0.5714285714285714</v>
      </c>
      <c r="Y174" s="162" t="s">
        <v>50</v>
      </c>
      <c r="Z174" s="176"/>
      <c r="AA174" s="251"/>
    </row>
    <row r="175" spans="1:27" s="92" customFormat="1">
      <c r="A175" s="278" t="s">
        <v>223</v>
      </c>
      <c r="B175" s="264" t="s">
        <v>361</v>
      </c>
      <c r="C175" s="73"/>
      <c r="D175" s="36">
        <v>41909</v>
      </c>
      <c r="E175" s="336"/>
      <c r="F175" s="12"/>
      <c r="G175" s="356">
        <v>41909</v>
      </c>
      <c r="H175" s="130" t="s">
        <v>7</v>
      </c>
      <c r="I175" s="12" t="s">
        <v>30</v>
      </c>
      <c r="J175" s="21"/>
      <c r="K175" s="133" t="str">
        <f t="shared" si="229"/>
        <v/>
      </c>
      <c r="L175" s="21">
        <v>41936</v>
      </c>
      <c r="M175" s="91" t="str">
        <f t="shared" si="226"/>
        <v/>
      </c>
      <c r="N175" s="133">
        <f t="shared" si="230"/>
        <v>27</v>
      </c>
      <c r="O175" s="95"/>
      <c r="P175" s="133" t="str">
        <f t="shared" si="227"/>
        <v/>
      </c>
      <c r="Q175" s="367"/>
      <c r="R175" s="383"/>
      <c r="S175" s="336"/>
      <c r="T175" s="221">
        <v>41995</v>
      </c>
      <c r="U175" s="91">
        <f t="shared" si="231"/>
        <v>12.285714285714286</v>
      </c>
      <c r="V175" s="91">
        <f t="shared" si="224"/>
        <v>8.4285714285714288</v>
      </c>
      <c r="W175" s="91" t="str">
        <f t="shared" si="225"/>
        <v/>
      </c>
      <c r="X175" s="42" t="str">
        <f t="shared" si="228"/>
        <v/>
      </c>
      <c r="Y175" s="166" t="s">
        <v>50</v>
      </c>
      <c r="Z175" s="180"/>
      <c r="AA175" s="251"/>
    </row>
    <row r="176" spans="1:27" s="92" customFormat="1">
      <c r="A176" s="278" t="s">
        <v>239</v>
      </c>
      <c r="B176" s="264" t="s">
        <v>362</v>
      </c>
      <c r="C176" s="73"/>
      <c r="D176" s="36">
        <v>41904</v>
      </c>
      <c r="E176" s="336"/>
      <c r="F176" s="12"/>
      <c r="G176" s="356">
        <v>41904</v>
      </c>
      <c r="H176" s="130" t="s">
        <v>7</v>
      </c>
      <c r="I176" s="12" t="s">
        <v>25</v>
      </c>
      <c r="J176" s="21"/>
      <c r="K176" s="133" t="str">
        <f t="shared" si="229"/>
        <v/>
      </c>
      <c r="L176" s="21">
        <v>41941</v>
      </c>
      <c r="M176" s="91" t="str">
        <f t="shared" si="226"/>
        <v/>
      </c>
      <c r="N176" s="133">
        <f t="shared" si="230"/>
        <v>37</v>
      </c>
      <c r="O176" s="95">
        <v>41944</v>
      </c>
      <c r="P176" s="133">
        <f t="shared" si="227"/>
        <v>3</v>
      </c>
      <c r="Q176" s="367"/>
      <c r="R176" s="383"/>
      <c r="S176" s="336"/>
      <c r="T176" s="236">
        <v>41991</v>
      </c>
      <c r="U176" s="91">
        <f t="shared" si="231"/>
        <v>12.428571428571429</v>
      </c>
      <c r="V176" s="91">
        <f t="shared" si="224"/>
        <v>7.1428571428571432</v>
      </c>
      <c r="W176" s="91">
        <f t="shared" si="225"/>
        <v>6.7142857142857144</v>
      </c>
      <c r="X176" s="42" t="str">
        <f t="shared" si="228"/>
        <v/>
      </c>
      <c r="Y176" s="166" t="s">
        <v>50</v>
      </c>
      <c r="Z176" s="180"/>
      <c r="AA176" s="251"/>
    </row>
    <row r="177" spans="1:27" s="13" customFormat="1">
      <c r="A177" s="278" t="s">
        <v>223</v>
      </c>
      <c r="B177" s="264" t="s">
        <v>363</v>
      </c>
      <c r="C177" s="67"/>
      <c r="D177" s="36">
        <v>41897</v>
      </c>
      <c r="E177" s="336"/>
      <c r="F177" s="12"/>
      <c r="G177" s="356"/>
      <c r="H177" s="130" t="s">
        <v>7</v>
      </c>
      <c r="I177" s="12"/>
      <c r="J177" s="21"/>
      <c r="K177" s="133" t="str">
        <f t="shared" si="229"/>
        <v/>
      </c>
      <c r="L177" s="21"/>
      <c r="M177" s="91" t="str">
        <f t="shared" si="226"/>
        <v/>
      </c>
      <c r="N177" s="133" t="str">
        <f t="shared" si="230"/>
        <v/>
      </c>
      <c r="O177" s="95"/>
      <c r="P177" s="133" t="str">
        <f t="shared" si="227"/>
        <v/>
      </c>
      <c r="Q177" s="367"/>
      <c r="R177" s="383"/>
      <c r="S177" s="336"/>
      <c r="T177" s="236">
        <v>41992</v>
      </c>
      <c r="U177" s="91">
        <f t="shared" si="231"/>
        <v>13.571428571428571</v>
      </c>
      <c r="V177" s="91" t="str">
        <f t="shared" si="224"/>
        <v/>
      </c>
      <c r="W177" s="91" t="str">
        <f t="shared" si="225"/>
        <v/>
      </c>
      <c r="X177" s="42" t="str">
        <f t="shared" si="228"/>
        <v/>
      </c>
      <c r="Y177" s="162" t="s">
        <v>50</v>
      </c>
      <c r="Z177" s="176"/>
      <c r="AA177" s="251"/>
    </row>
    <row r="178" spans="1:27" s="92" customFormat="1">
      <c r="A178" s="278" t="s">
        <v>223</v>
      </c>
      <c r="B178" s="264" t="s">
        <v>355</v>
      </c>
      <c r="C178" s="67"/>
      <c r="D178" s="36">
        <v>41934</v>
      </c>
      <c r="E178" s="336"/>
      <c r="F178" s="12" t="s">
        <v>59</v>
      </c>
      <c r="G178" s="356">
        <v>41934</v>
      </c>
      <c r="H178" s="130" t="s">
        <v>7</v>
      </c>
      <c r="I178" s="12">
        <v>59354</v>
      </c>
      <c r="J178" s="21"/>
      <c r="K178" s="133" t="str">
        <f t="shared" si="229"/>
        <v/>
      </c>
      <c r="L178" s="21">
        <v>41935</v>
      </c>
      <c r="M178" s="91" t="str">
        <f t="shared" si="226"/>
        <v/>
      </c>
      <c r="N178" s="133">
        <f t="shared" si="230"/>
        <v>1</v>
      </c>
      <c r="O178" s="95">
        <v>41939</v>
      </c>
      <c r="P178" s="133">
        <f t="shared" si="227"/>
        <v>4</v>
      </c>
      <c r="Q178" s="367" t="s">
        <v>192</v>
      </c>
      <c r="R178" s="387" t="s">
        <v>194</v>
      </c>
      <c r="S178" s="336">
        <v>41978</v>
      </c>
      <c r="T178" s="221">
        <v>41983</v>
      </c>
      <c r="U178" s="91">
        <f t="shared" si="231"/>
        <v>7</v>
      </c>
      <c r="V178" s="91">
        <f t="shared" si="224"/>
        <v>6.8571428571428568</v>
      </c>
      <c r="W178" s="91">
        <f t="shared" si="225"/>
        <v>6.2857142857142856</v>
      </c>
      <c r="X178" s="42">
        <f t="shared" si="228"/>
        <v>0.7142857142857143</v>
      </c>
      <c r="Y178" s="162" t="s">
        <v>50</v>
      </c>
      <c r="Z178" s="176"/>
      <c r="AA178" s="251" t="s">
        <v>90</v>
      </c>
    </row>
    <row r="179" spans="1:27" s="92" customFormat="1">
      <c r="A179" s="278" t="s">
        <v>223</v>
      </c>
      <c r="B179" s="264" t="s">
        <v>364</v>
      </c>
      <c r="C179" s="73"/>
      <c r="D179" s="36">
        <v>41873</v>
      </c>
      <c r="E179" s="336"/>
      <c r="F179" s="12"/>
      <c r="G179" s="356">
        <v>41873</v>
      </c>
      <c r="H179" s="130" t="s">
        <v>7</v>
      </c>
      <c r="I179" s="12" t="s">
        <v>20</v>
      </c>
      <c r="J179" s="21"/>
      <c r="K179" s="133" t="str">
        <f t="shared" si="229"/>
        <v/>
      </c>
      <c r="L179" s="21">
        <v>41929</v>
      </c>
      <c r="M179" s="91" t="str">
        <f t="shared" si="226"/>
        <v/>
      </c>
      <c r="N179" s="133">
        <f t="shared" si="230"/>
        <v>56</v>
      </c>
      <c r="O179" s="95">
        <v>41939</v>
      </c>
      <c r="P179" s="133">
        <f t="shared" si="227"/>
        <v>10</v>
      </c>
      <c r="Q179" s="367" t="s">
        <v>192</v>
      </c>
      <c r="R179" s="387" t="s">
        <v>194</v>
      </c>
      <c r="S179" s="336">
        <v>41973</v>
      </c>
      <c r="T179" s="221">
        <v>41978</v>
      </c>
      <c r="U179" s="91">
        <f t="shared" si="231"/>
        <v>15</v>
      </c>
      <c r="V179" s="91">
        <f t="shared" si="224"/>
        <v>7</v>
      </c>
      <c r="W179" s="91">
        <f t="shared" si="225"/>
        <v>5.5714285714285712</v>
      </c>
      <c r="X179" s="42">
        <f t="shared" si="228"/>
        <v>0.7142857142857143</v>
      </c>
      <c r="Y179" s="166" t="s">
        <v>50</v>
      </c>
      <c r="Z179" s="180"/>
      <c r="AA179" s="251"/>
    </row>
    <row r="180" spans="1:27" s="92" customFormat="1">
      <c r="A180" s="278" t="s">
        <v>223</v>
      </c>
      <c r="B180" s="268" t="s">
        <v>365</v>
      </c>
      <c r="C180" s="93"/>
      <c r="D180" s="36">
        <v>41873</v>
      </c>
      <c r="E180" s="336"/>
      <c r="F180" s="94"/>
      <c r="G180" s="340">
        <v>41873</v>
      </c>
      <c r="H180" s="130"/>
      <c r="I180" s="94" t="s">
        <v>20</v>
      </c>
      <c r="J180" s="95"/>
      <c r="K180" s="133" t="str">
        <f t="shared" si="229"/>
        <v/>
      </c>
      <c r="L180" s="95">
        <v>41930</v>
      </c>
      <c r="M180" s="91" t="str">
        <f t="shared" si="226"/>
        <v/>
      </c>
      <c r="N180" s="133">
        <f t="shared" si="230"/>
        <v>57</v>
      </c>
      <c r="O180" s="95">
        <v>41941</v>
      </c>
      <c r="P180" s="133">
        <f t="shared" si="227"/>
        <v>11</v>
      </c>
      <c r="Q180" s="367" t="s">
        <v>192</v>
      </c>
      <c r="R180" s="387" t="s">
        <v>194</v>
      </c>
      <c r="S180" s="336">
        <v>41972</v>
      </c>
      <c r="T180" s="221">
        <v>41978</v>
      </c>
      <c r="U180" s="91">
        <f t="shared" si="231"/>
        <v>15</v>
      </c>
      <c r="V180" s="91">
        <f t="shared" si="224"/>
        <v>6.8571428571428568</v>
      </c>
      <c r="W180" s="91">
        <f t="shared" si="225"/>
        <v>5.2857142857142856</v>
      </c>
      <c r="X180" s="42">
        <f t="shared" si="228"/>
        <v>0.8571428571428571</v>
      </c>
      <c r="Y180" s="166" t="s">
        <v>64</v>
      </c>
      <c r="Z180" s="180"/>
      <c r="AA180" s="251"/>
    </row>
    <row r="181" spans="1:27" s="92" customFormat="1">
      <c r="A181" s="278" t="s">
        <v>223</v>
      </c>
      <c r="B181" s="264" t="s">
        <v>366</v>
      </c>
      <c r="C181" s="73"/>
      <c r="D181" s="36">
        <v>41863</v>
      </c>
      <c r="E181" s="336"/>
      <c r="F181" s="12"/>
      <c r="G181" s="356">
        <v>41863</v>
      </c>
      <c r="H181" s="130" t="s">
        <v>7</v>
      </c>
      <c r="I181" s="12" t="s">
        <v>29</v>
      </c>
      <c r="J181" s="21"/>
      <c r="K181" s="133" t="str">
        <f t="shared" si="229"/>
        <v/>
      </c>
      <c r="L181" s="21">
        <v>41930</v>
      </c>
      <c r="M181" s="91" t="str">
        <f t="shared" si="226"/>
        <v/>
      </c>
      <c r="N181" s="133">
        <f t="shared" si="230"/>
        <v>67</v>
      </c>
      <c r="O181" s="95">
        <v>41943</v>
      </c>
      <c r="P181" s="133">
        <f t="shared" si="227"/>
        <v>13</v>
      </c>
      <c r="Q181" s="367" t="s">
        <v>191</v>
      </c>
      <c r="R181" s="387" t="s">
        <v>193</v>
      </c>
      <c r="S181" s="336"/>
      <c r="T181" s="236">
        <v>41990</v>
      </c>
      <c r="U181" s="91">
        <f t="shared" si="231"/>
        <v>18.142857142857142</v>
      </c>
      <c r="V181" s="91">
        <f t="shared" si="224"/>
        <v>8.5714285714285712</v>
      </c>
      <c r="W181" s="91">
        <f t="shared" si="225"/>
        <v>6.7142857142857144</v>
      </c>
      <c r="X181" s="42" t="str">
        <f t="shared" ref="X181:X212" si="232">IF($T181*S181&gt;0,($T181-S181)/7, "")</f>
        <v/>
      </c>
      <c r="Y181" s="166" t="s">
        <v>50</v>
      </c>
      <c r="Z181" s="180"/>
      <c r="AA181" s="251"/>
    </row>
    <row r="182" spans="1:27" s="92" customFormat="1">
      <c r="A182" s="278" t="s">
        <v>223</v>
      </c>
      <c r="B182" s="264" t="s">
        <v>367</v>
      </c>
      <c r="C182" s="73"/>
      <c r="D182" s="36">
        <v>41862</v>
      </c>
      <c r="E182" s="336"/>
      <c r="F182" s="12" t="s">
        <v>7</v>
      </c>
      <c r="G182" s="356">
        <v>41862</v>
      </c>
      <c r="H182" s="130"/>
      <c r="I182" s="12" t="s">
        <v>43</v>
      </c>
      <c r="J182" s="21"/>
      <c r="K182" s="133" t="str">
        <f t="shared" si="229"/>
        <v/>
      </c>
      <c r="L182" s="21">
        <v>41930</v>
      </c>
      <c r="M182" s="91" t="str">
        <f t="shared" si="226"/>
        <v/>
      </c>
      <c r="N182" s="133">
        <f t="shared" si="230"/>
        <v>68</v>
      </c>
      <c r="O182" s="95">
        <v>41938</v>
      </c>
      <c r="P182" s="133">
        <f t="shared" si="227"/>
        <v>8</v>
      </c>
      <c r="Q182" s="367" t="s">
        <v>192</v>
      </c>
      <c r="R182" s="387" t="s">
        <v>194</v>
      </c>
      <c r="S182" s="336"/>
      <c r="T182" s="221">
        <v>41982</v>
      </c>
      <c r="U182" s="91">
        <f t="shared" si="231"/>
        <v>17.142857142857142</v>
      </c>
      <c r="V182" s="91">
        <f t="shared" si="224"/>
        <v>7.4285714285714288</v>
      </c>
      <c r="W182" s="91">
        <f t="shared" si="225"/>
        <v>6.2857142857142856</v>
      </c>
      <c r="X182" s="42" t="str">
        <f t="shared" si="232"/>
        <v/>
      </c>
      <c r="Y182" s="166" t="s">
        <v>50</v>
      </c>
      <c r="Z182" s="180"/>
      <c r="AA182" s="251"/>
    </row>
    <row r="183" spans="1:27" s="92" customFormat="1">
      <c r="A183" s="278" t="s">
        <v>223</v>
      </c>
      <c r="B183" s="264" t="s">
        <v>368</v>
      </c>
      <c r="C183" s="73"/>
      <c r="D183" s="36">
        <v>41862</v>
      </c>
      <c r="E183" s="336"/>
      <c r="F183" s="12"/>
      <c r="G183" s="356">
        <v>41862</v>
      </c>
      <c r="H183" s="130" t="s">
        <v>53</v>
      </c>
      <c r="I183" s="12"/>
      <c r="J183" s="21"/>
      <c r="K183" s="133" t="str">
        <f t="shared" si="229"/>
        <v/>
      </c>
      <c r="L183" s="21">
        <v>41932</v>
      </c>
      <c r="M183" s="91" t="str">
        <f t="shared" si="226"/>
        <v/>
      </c>
      <c r="N183" s="133">
        <f t="shared" si="230"/>
        <v>70</v>
      </c>
      <c r="O183" s="95">
        <v>41936</v>
      </c>
      <c r="P183" s="133">
        <f t="shared" si="227"/>
        <v>4</v>
      </c>
      <c r="Q183" s="367" t="s">
        <v>192</v>
      </c>
      <c r="R183" s="387" t="s">
        <v>194</v>
      </c>
      <c r="S183" s="336"/>
      <c r="T183" s="221">
        <v>41982</v>
      </c>
      <c r="U183" s="91">
        <f t="shared" si="231"/>
        <v>17.142857142857142</v>
      </c>
      <c r="V183" s="91">
        <f t="shared" si="224"/>
        <v>7.1428571428571432</v>
      </c>
      <c r="W183" s="91">
        <f t="shared" si="225"/>
        <v>6.5714285714285712</v>
      </c>
      <c r="X183" s="42" t="str">
        <f t="shared" si="232"/>
        <v/>
      </c>
      <c r="Y183" s="166" t="s">
        <v>50</v>
      </c>
      <c r="Z183" s="180"/>
      <c r="AA183" s="251"/>
    </row>
    <row r="184" spans="1:27" s="92" customFormat="1">
      <c r="A184" s="278" t="s">
        <v>239</v>
      </c>
      <c r="B184" s="264" t="s">
        <v>369</v>
      </c>
      <c r="C184" s="73"/>
      <c r="D184" s="36">
        <v>41856</v>
      </c>
      <c r="E184" s="336"/>
      <c r="F184" s="12"/>
      <c r="G184" s="356">
        <v>41879</v>
      </c>
      <c r="H184" s="130" t="s">
        <v>18</v>
      </c>
      <c r="I184" s="12" t="s">
        <v>22</v>
      </c>
      <c r="J184" s="21"/>
      <c r="K184" s="133" t="str">
        <f t="shared" si="229"/>
        <v/>
      </c>
      <c r="L184" s="21">
        <v>41922</v>
      </c>
      <c r="M184" s="91" t="str">
        <f t="shared" si="226"/>
        <v/>
      </c>
      <c r="N184" s="133">
        <f t="shared" si="230"/>
        <v>66</v>
      </c>
      <c r="O184" s="95">
        <v>41928</v>
      </c>
      <c r="P184" s="133">
        <f t="shared" si="227"/>
        <v>6</v>
      </c>
      <c r="Q184" s="367"/>
      <c r="R184" s="387"/>
      <c r="S184" s="336">
        <v>41962</v>
      </c>
      <c r="T184" s="221">
        <v>41978</v>
      </c>
      <c r="U184" s="91">
        <f t="shared" si="231"/>
        <v>17.428571428571427</v>
      </c>
      <c r="V184" s="91">
        <f t="shared" si="224"/>
        <v>8</v>
      </c>
      <c r="W184" s="91">
        <f t="shared" si="225"/>
        <v>7.1428571428571432</v>
      </c>
      <c r="X184" s="42">
        <f t="shared" si="232"/>
        <v>2.2857142857142856</v>
      </c>
      <c r="Y184" s="166" t="s">
        <v>50</v>
      </c>
      <c r="Z184" s="180"/>
      <c r="AA184" s="251"/>
    </row>
    <row r="185" spans="1:27" s="92" customFormat="1">
      <c r="A185" s="278" t="s">
        <v>239</v>
      </c>
      <c r="B185" s="264" t="s">
        <v>370</v>
      </c>
      <c r="C185" s="73"/>
      <c r="D185" s="36">
        <v>41847</v>
      </c>
      <c r="E185" s="336"/>
      <c r="F185" s="12"/>
      <c r="G185" s="356">
        <v>41847</v>
      </c>
      <c r="H185" s="130" t="s">
        <v>7</v>
      </c>
      <c r="I185" s="12" t="s">
        <v>19</v>
      </c>
      <c r="J185" s="21"/>
      <c r="K185" s="133" t="str">
        <f t="shared" si="229"/>
        <v/>
      </c>
      <c r="L185" s="21">
        <v>41928</v>
      </c>
      <c r="M185" s="91" t="str">
        <f t="shared" si="226"/>
        <v/>
      </c>
      <c r="N185" s="133">
        <f t="shared" si="230"/>
        <v>81</v>
      </c>
      <c r="O185" s="95">
        <v>41947</v>
      </c>
      <c r="P185" s="133">
        <f t="shared" si="227"/>
        <v>19</v>
      </c>
      <c r="Q185" s="367"/>
      <c r="R185" s="387"/>
      <c r="S185" s="336">
        <v>41985</v>
      </c>
      <c r="T185" s="236">
        <v>41996</v>
      </c>
      <c r="U185" s="91">
        <f t="shared" si="231"/>
        <v>21.285714285714285</v>
      </c>
      <c r="V185" s="91">
        <f t="shared" si="224"/>
        <v>9.7142857142857135</v>
      </c>
      <c r="W185" s="91">
        <f t="shared" si="225"/>
        <v>7</v>
      </c>
      <c r="X185" s="42">
        <f t="shared" si="232"/>
        <v>1.5714285714285714</v>
      </c>
      <c r="Y185" s="166" t="s">
        <v>50</v>
      </c>
      <c r="Z185" s="180"/>
      <c r="AA185" s="251"/>
    </row>
    <row r="186" spans="1:27" s="92" customFormat="1">
      <c r="A186" s="278" t="s">
        <v>239</v>
      </c>
      <c r="B186" s="264" t="s">
        <v>371</v>
      </c>
      <c r="C186" s="73"/>
      <c r="D186" s="36">
        <v>41842</v>
      </c>
      <c r="E186" s="336"/>
      <c r="F186" s="12"/>
      <c r="G186" s="356">
        <v>41842</v>
      </c>
      <c r="H186" s="130" t="s">
        <v>7</v>
      </c>
      <c r="I186" s="12">
        <v>53603</v>
      </c>
      <c r="J186" s="21"/>
      <c r="K186" s="133" t="str">
        <f t="shared" si="229"/>
        <v/>
      </c>
      <c r="L186" s="21">
        <v>41922</v>
      </c>
      <c r="M186" s="91" t="str">
        <f t="shared" si="226"/>
        <v/>
      </c>
      <c r="N186" s="133">
        <f t="shared" si="230"/>
        <v>80</v>
      </c>
      <c r="O186" s="95">
        <v>41926</v>
      </c>
      <c r="P186" s="133">
        <f t="shared" si="227"/>
        <v>4</v>
      </c>
      <c r="Q186" s="367"/>
      <c r="R186" s="387"/>
      <c r="S186" s="336">
        <v>41973</v>
      </c>
      <c r="T186" s="236">
        <v>41990</v>
      </c>
      <c r="U186" s="91">
        <f t="shared" si="231"/>
        <v>21.142857142857142</v>
      </c>
      <c r="V186" s="91">
        <f t="shared" si="224"/>
        <v>9.7142857142857135</v>
      </c>
      <c r="W186" s="91">
        <f t="shared" si="225"/>
        <v>9.1428571428571423</v>
      </c>
      <c r="X186" s="42">
        <f t="shared" si="232"/>
        <v>2.4285714285714284</v>
      </c>
      <c r="Y186" s="166" t="s">
        <v>50</v>
      </c>
      <c r="Z186" s="180"/>
      <c r="AA186" s="251"/>
    </row>
    <row r="187" spans="1:27" s="92" customFormat="1">
      <c r="A187" s="278" t="s">
        <v>223</v>
      </c>
      <c r="B187" s="264" t="s">
        <v>326</v>
      </c>
      <c r="C187" s="73"/>
      <c r="D187" s="36">
        <v>41838</v>
      </c>
      <c r="E187" s="336"/>
      <c r="F187" s="12" t="s">
        <v>57</v>
      </c>
      <c r="G187" s="356">
        <v>41838</v>
      </c>
      <c r="H187" s="130" t="s">
        <v>18</v>
      </c>
      <c r="I187" s="12" t="s">
        <v>26</v>
      </c>
      <c r="J187" s="21"/>
      <c r="K187" s="133" t="str">
        <f t="shared" si="229"/>
        <v/>
      </c>
      <c r="L187" s="21">
        <v>41926</v>
      </c>
      <c r="M187" s="91" t="str">
        <f t="shared" si="226"/>
        <v/>
      </c>
      <c r="N187" s="133">
        <f t="shared" si="230"/>
        <v>88</v>
      </c>
      <c r="O187" s="95">
        <v>41930</v>
      </c>
      <c r="P187" s="133">
        <f t="shared" si="227"/>
        <v>4</v>
      </c>
      <c r="Q187" s="367" t="s">
        <v>187</v>
      </c>
      <c r="R187" s="387" t="s">
        <v>195</v>
      </c>
      <c r="S187" s="336"/>
      <c r="T187" s="237">
        <v>41971</v>
      </c>
      <c r="U187" s="91">
        <f t="shared" si="231"/>
        <v>19</v>
      </c>
      <c r="V187" s="91">
        <f t="shared" si="224"/>
        <v>6.4285714285714288</v>
      </c>
      <c r="W187" s="91">
        <f t="shared" si="225"/>
        <v>5.8571428571428568</v>
      </c>
      <c r="X187" s="42" t="str">
        <f t="shared" si="232"/>
        <v/>
      </c>
      <c r="Y187" s="166" t="s">
        <v>50</v>
      </c>
      <c r="Z187" s="180"/>
      <c r="AA187" s="251"/>
    </row>
    <row r="188" spans="1:27" s="92" customFormat="1">
      <c r="A188" s="278" t="s">
        <v>223</v>
      </c>
      <c r="B188" s="264" t="s">
        <v>372</v>
      </c>
      <c r="C188" s="73"/>
      <c r="D188" s="36">
        <v>41832</v>
      </c>
      <c r="E188" s="336"/>
      <c r="F188" s="12"/>
      <c r="G188" s="356">
        <v>41832</v>
      </c>
      <c r="H188" s="130" t="s">
        <v>18</v>
      </c>
      <c r="I188" s="12" t="s">
        <v>23</v>
      </c>
      <c r="J188" s="21"/>
      <c r="K188" s="133" t="str">
        <f t="shared" si="229"/>
        <v/>
      </c>
      <c r="L188" s="21">
        <v>41923</v>
      </c>
      <c r="M188" s="91" t="str">
        <f t="shared" si="226"/>
        <v/>
      </c>
      <c r="N188" s="133">
        <f t="shared" si="230"/>
        <v>91</v>
      </c>
      <c r="O188" s="95">
        <v>41929</v>
      </c>
      <c r="P188" s="133">
        <f t="shared" si="227"/>
        <v>6</v>
      </c>
      <c r="Q188" s="367" t="s">
        <v>187</v>
      </c>
      <c r="R188" s="387" t="s">
        <v>195</v>
      </c>
      <c r="S188" s="336"/>
      <c r="T188" s="237">
        <v>41971</v>
      </c>
      <c r="U188" s="91">
        <f t="shared" si="231"/>
        <v>19.857142857142858</v>
      </c>
      <c r="V188" s="91">
        <f t="shared" si="224"/>
        <v>6.8571428571428568</v>
      </c>
      <c r="W188" s="91">
        <f t="shared" si="225"/>
        <v>6</v>
      </c>
      <c r="X188" s="42" t="str">
        <f t="shared" si="232"/>
        <v/>
      </c>
      <c r="Y188" s="166" t="s">
        <v>50</v>
      </c>
      <c r="Z188" s="180"/>
      <c r="AA188" s="251"/>
    </row>
    <row r="189" spans="1:27" s="92" customFormat="1">
      <c r="A189" s="278" t="s">
        <v>223</v>
      </c>
      <c r="B189" s="264" t="s">
        <v>373</v>
      </c>
      <c r="C189" s="73"/>
      <c r="D189" s="36">
        <v>41832</v>
      </c>
      <c r="E189" s="336"/>
      <c r="F189" s="12" t="s">
        <v>56</v>
      </c>
      <c r="G189" s="356">
        <v>41880</v>
      </c>
      <c r="H189" s="130" t="s">
        <v>18</v>
      </c>
      <c r="I189" s="12">
        <v>53201</v>
      </c>
      <c r="J189" s="21"/>
      <c r="K189" s="133" t="str">
        <f t="shared" si="229"/>
        <v/>
      </c>
      <c r="L189" s="21">
        <v>41923</v>
      </c>
      <c r="M189" s="91" t="str">
        <f t="shared" si="226"/>
        <v/>
      </c>
      <c r="N189" s="133">
        <f t="shared" si="230"/>
        <v>91</v>
      </c>
      <c r="O189" s="95">
        <v>41945</v>
      </c>
      <c r="P189" s="133">
        <f t="shared" si="227"/>
        <v>22</v>
      </c>
      <c r="Q189" s="367" t="s">
        <v>191</v>
      </c>
      <c r="R189" s="387" t="s">
        <v>193</v>
      </c>
      <c r="S189" s="336">
        <v>41988</v>
      </c>
      <c r="T189" s="236">
        <v>41991</v>
      </c>
      <c r="U189" s="91">
        <f t="shared" si="231"/>
        <v>22.714285714285715</v>
      </c>
      <c r="V189" s="91">
        <f t="shared" si="224"/>
        <v>9.7142857142857135</v>
      </c>
      <c r="W189" s="91">
        <f t="shared" si="225"/>
        <v>6.5714285714285712</v>
      </c>
      <c r="X189" s="42">
        <f t="shared" si="232"/>
        <v>0.42857142857142855</v>
      </c>
      <c r="Y189" s="166" t="s">
        <v>50</v>
      </c>
      <c r="Z189" s="180"/>
      <c r="AA189" s="251"/>
    </row>
    <row r="190" spans="1:27" s="92" customFormat="1">
      <c r="A190" s="278" t="s">
        <v>223</v>
      </c>
      <c r="B190" s="264" t="s">
        <v>374</v>
      </c>
      <c r="C190" s="73"/>
      <c r="D190" s="36">
        <v>41829</v>
      </c>
      <c r="E190" s="336"/>
      <c r="F190" s="12"/>
      <c r="G190" s="356">
        <v>41829</v>
      </c>
      <c r="H190" s="130" t="s">
        <v>7</v>
      </c>
      <c r="I190" s="12"/>
      <c r="J190" s="21"/>
      <c r="K190" s="133" t="str">
        <f t="shared" si="229"/>
        <v/>
      </c>
      <c r="L190" s="21">
        <v>41936</v>
      </c>
      <c r="M190" s="91" t="str">
        <f t="shared" si="226"/>
        <v/>
      </c>
      <c r="N190" s="133">
        <f t="shared" si="230"/>
        <v>107</v>
      </c>
      <c r="O190" s="95">
        <v>41942</v>
      </c>
      <c r="P190" s="133">
        <f t="shared" si="227"/>
        <v>6</v>
      </c>
      <c r="Q190" s="367" t="s">
        <v>192</v>
      </c>
      <c r="R190" s="387" t="s">
        <v>194</v>
      </c>
      <c r="S190" s="336">
        <v>41973</v>
      </c>
      <c r="T190" s="237">
        <v>41978</v>
      </c>
      <c r="U190" s="91" t="str">
        <f t="shared" si="231"/>
        <v>x</v>
      </c>
      <c r="V190" s="91">
        <f t="shared" si="224"/>
        <v>6</v>
      </c>
      <c r="W190" s="91">
        <f t="shared" si="225"/>
        <v>5.1428571428571432</v>
      </c>
      <c r="X190" s="42">
        <f t="shared" si="232"/>
        <v>0.7142857142857143</v>
      </c>
      <c r="Y190" s="166" t="s">
        <v>50</v>
      </c>
      <c r="Z190" s="180" t="s">
        <v>113</v>
      </c>
      <c r="AA190" s="251" t="s">
        <v>42</v>
      </c>
    </row>
    <row r="191" spans="1:27" s="92" customFormat="1">
      <c r="A191" s="278" t="s">
        <v>223</v>
      </c>
      <c r="B191" s="264" t="s">
        <v>375</v>
      </c>
      <c r="C191" s="73"/>
      <c r="D191" s="36">
        <v>41825</v>
      </c>
      <c r="E191" s="336"/>
      <c r="F191" s="12"/>
      <c r="G191" s="356">
        <v>41825</v>
      </c>
      <c r="H191" s="130" t="s">
        <v>7</v>
      </c>
      <c r="I191" s="12" t="s">
        <v>48</v>
      </c>
      <c r="J191" s="21"/>
      <c r="K191" s="133" t="str">
        <f t="shared" si="229"/>
        <v/>
      </c>
      <c r="L191" s="21">
        <v>41922</v>
      </c>
      <c r="M191" s="91" t="str">
        <f t="shared" si="226"/>
        <v/>
      </c>
      <c r="N191" s="133">
        <f t="shared" si="230"/>
        <v>97</v>
      </c>
      <c r="O191" s="95">
        <v>41947</v>
      </c>
      <c r="P191" s="133">
        <f t="shared" si="227"/>
        <v>25</v>
      </c>
      <c r="Q191" s="367" t="s">
        <v>191</v>
      </c>
      <c r="R191" s="387" t="s">
        <v>193</v>
      </c>
      <c r="S191" s="336"/>
      <c r="T191" s="236">
        <v>41994</v>
      </c>
      <c r="U191" s="91">
        <f t="shared" si="231"/>
        <v>24.142857142857142</v>
      </c>
      <c r="V191" s="91">
        <f t="shared" si="224"/>
        <v>10.285714285714286</v>
      </c>
      <c r="W191" s="91">
        <f t="shared" si="225"/>
        <v>6.7142857142857144</v>
      </c>
      <c r="X191" s="42" t="str">
        <f t="shared" si="232"/>
        <v/>
      </c>
      <c r="Y191" s="166" t="s">
        <v>50</v>
      </c>
      <c r="Z191" s="180"/>
      <c r="AA191" s="251"/>
    </row>
    <row r="192" spans="1:27" s="92" customFormat="1">
      <c r="A192" s="278" t="s">
        <v>223</v>
      </c>
      <c r="B192" s="264" t="s">
        <v>376</v>
      </c>
      <c r="C192" s="73"/>
      <c r="D192" s="36">
        <v>41822</v>
      </c>
      <c r="E192" s="336"/>
      <c r="F192" s="12"/>
      <c r="G192" s="356">
        <v>41822</v>
      </c>
      <c r="H192" s="130" t="s">
        <v>18</v>
      </c>
      <c r="I192" s="12"/>
      <c r="J192" s="21"/>
      <c r="K192" s="133" t="str">
        <f t="shared" si="229"/>
        <v/>
      </c>
      <c r="L192" s="21">
        <v>41919</v>
      </c>
      <c r="M192" s="91" t="str">
        <f t="shared" si="226"/>
        <v/>
      </c>
      <c r="N192" s="133">
        <f t="shared" si="230"/>
        <v>97</v>
      </c>
      <c r="O192" s="95"/>
      <c r="P192" s="133" t="str">
        <f t="shared" si="227"/>
        <v/>
      </c>
      <c r="Q192" s="367"/>
      <c r="R192" s="383"/>
      <c r="S192" s="336"/>
      <c r="T192" s="237">
        <v>41974</v>
      </c>
      <c r="U192" s="91">
        <f t="shared" si="231"/>
        <v>21.714285714285715</v>
      </c>
      <c r="V192" s="91">
        <f t="shared" si="224"/>
        <v>7.8571428571428568</v>
      </c>
      <c r="W192" s="91" t="str">
        <f t="shared" si="225"/>
        <v/>
      </c>
      <c r="X192" s="42" t="str">
        <f t="shared" si="232"/>
        <v/>
      </c>
      <c r="Y192" s="166" t="s">
        <v>50</v>
      </c>
      <c r="Z192" s="180"/>
      <c r="AA192" s="251"/>
    </row>
    <row r="193" spans="1:27" s="92" customFormat="1">
      <c r="A193" s="278" t="s">
        <v>239</v>
      </c>
      <c r="B193" s="264" t="s">
        <v>377</v>
      </c>
      <c r="C193" s="73"/>
      <c r="D193" s="36">
        <v>41819</v>
      </c>
      <c r="E193" s="336"/>
      <c r="F193" s="12"/>
      <c r="G193" s="356">
        <v>41919</v>
      </c>
      <c r="H193" s="130" t="s">
        <v>18</v>
      </c>
      <c r="I193" s="12"/>
      <c r="J193" s="21"/>
      <c r="K193" s="133" t="str">
        <f t="shared" si="229"/>
        <v/>
      </c>
      <c r="L193" s="21">
        <v>41921</v>
      </c>
      <c r="M193" s="91" t="str">
        <f t="shared" si="226"/>
        <v/>
      </c>
      <c r="N193" s="133">
        <f t="shared" si="230"/>
        <v>102</v>
      </c>
      <c r="O193" s="95">
        <v>41923</v>
      </c>
      <c r="P193" s="133">
        <f t="shared" si="227"/>
        <v>2</v>
      </c>
      <c r="Q193" s="367"/>
      <c r="R193" s="383"/>
      <c r="S193" s="336"/>
      <c r="T193" s="237">
        <v>41971</v>
      </c>
      <c r="U193" s="91">
        <f t="shared" si="231"/>
        <v>21.714285714285715</v>
      </c>
      <c r="V193" s="91">
        <f t="shared" si="224"/>
        <v>7.1428571428571432</v>
      </c>
      <c r="W193" s="91">
        <f t="shared" si="225"/>
        <v>6.8571428571428568</v>
      </c>
      <c r="X193" s="42" t="str">
        <f t="shared" si="232"/>
        <v/>
      </c>
      <c r="Y193" s="166" t="s">
        <v>50</v>
      </c>
      <c r="Z193" s="180"/>
      <c r="AA193" s="251"/>
    </row>
    <row r="194" spans="1:27" s="92" customFormat="1">
      <c r="A194" s="278" t="s">
        <v>239</v>
      </c>
      <c r="B194" s="264" t="s">
        <v>378</v>
      </c>
      <c r="C194" s="73"/>
      <c r="D194" s="36">
        <v>41813</v>
      </c>
      <c r="E194" s="336"/>
      <c r="F194" s="12"/>
      <c r="G194" s="356">
        <v>41880</v>
      </c>
      <c r="H194" s="130" t="s">
        <v>18</v>
      </c>
      <c r="I194" s="12" t="s">
        <v>9</v>
      </c>
      <c r="J194" s="21"/>
      <c r="K194" s="133" t="str">
        <f t="shared" si="229"/>
        <v/>
      </c>
      <c r="L194" s="21">
        <v>41920</v>
      </c>
      <c r="M194" s="91" t="str">
        <f t="shared" si="226"/>
        <v/>
      </c>
      <c r="N194" s="133">
        <f t="shared" si="230"/>
        <v>107</v>
      </c>
      <c r="O194" s="95">
        <v>41925</v>
      </c>
      <c r="P194" s="133">
        <f t="shared" si="227"/>
        <v>5</v>
      </c>
      <c r="Q194" s="367"/>
      <c r="R194" s="383"/>
      <c r="S194" s="336">
        <v>41966</v>
      </c>
      <c r="T194" s="237">
        <v>41977</v>
      </c>
      <c r="U194" s="91">
        <f t="shared" si="231"/>
        <v>23.428571428571427</v>
      </c>
      <c r="V194" s="91">
        <f t="shared" si="224"/>
        <v>8.1428571428571423</v>
      </c>
      <c r="W194" s="91">
        <f t="shared" si="225"/>
        <v>7.4285714285714288</v>
      </c>
      <c r="X194" s="42">
        <f t="shared" si="232"/>
        <v>1.5714285714285714</v>
      </c>
      <c r="Y194" s="166" t="s">
        <v>50</v>
      </c>
      <c r="Z194" s="180"/>
      <c r="AA194" s="251"/>
    </row>
    <row r="195" spans="1:27" s="92" customFormat="1">
      <c r="A195" s="278" t="s">
        <v>223</v>
      </c>
      <c r="B195" s="264" t="s">
        <v>379</v>
      </c>
      <c r="C195" s="73"/>
      <c r="D195" s="36">
        <v>41800</v>
      </c>
      <c r="E195" s="336"/>
      <c r="F195" s="12"/>
      <c r="G195" s="356"/>
      <c r="H195" s="130" t="s">
        <v>18</v>
      </c>
      <c r="I195" s="12" t="s">
        <v>138</v>
      </c>
      <c r="J195" s="21"/>
      <c r="K195" s="133" t="str">
        <f t="shared" si="229"/>
        <v/>
      </c>
      <c r="L195" s="21"/>
      <c r="M195" s="91" t="str">
        <f t="shared" si="226"/>
        <v/>
      </c>
      <c r="N195" s="133" t="str">
        <f t="shared" si="230"/>
        <v/>
      </c>
      <c r="O195" s="95">
        <v>41921</v>
      </c>
      <c r="P195" s="133" t="str">
        <f t="shared" si="227"/>
        <v/>
      </c>
      <c r="Q195" s="367"/>
      <c r="R195" s="383"/>
      <c r="S195" s="336">
        <v>41953</v>
      </c>
      <c r="T195" s="237">
        <v>41957</v>
      </c>
      <c r="U195" s="91">
        <f t="shared" si="231"/>
        <v>22.428571428571427</v>
      </c>
      <c r="V195" s="91" t="str">
        <f t="shared" ref="V195:V226" si="233">IF($T195*L195&gt;0,($T195-L195)/7,"" )</f>
        <v/>
      </c>
      <c r="W195" s="91">
        <f t="shared" ref="W195:W226" si="234">IF($T195*O195&gt;0,($T195-O195)/7,"" )</f>
        <v>5.1428571428571432</v>
      </c>
      <c r="X195" s="42">
        <f t="shared" si="232"/>
        <v>0.5714285714285714</v>
      </c>
      <c r="Y195" s="166" t="s">
        <v>50</v>
      </c>
      <c r="Z195" s="180"/>
      <c r="AA195" s="251"/>
    </row>
    <row r="196" spans="1:27" s="92" customFormat="1">
      <c r="A196" s="278" t="s">
        <v>239</v>
      </c>
      <c r="B196" s="264" t="s">
        <v>380</v>
      </c>
      <c r="C196" s="73"/>
      <c r="D196" s="36">
        <v>41798</v>
      </c>
      <c r="E196" s="336"/>
      <c r="F196" s="12"/>
      <c r="G196" s="356"/>
      <c r="H196" s="130" t="s">
        <v>18</v>
      </c>
      <c r="I196" s="12"/>
      <c r="J196" s="21"/>
      <c r="K196" s="133" t="str">
        <f t="shared" si="229"/>
        <v/>
      </c>
      <c r="L196" s="21">
        <v>41919</v>
      </c>
      <c r="M196" s="91" t="str">
        <f t="shared" si="226"/>
        <v/>
      </c>
      <c r="N196" s="133">
        <f t="shared" si="230"/>
        <v>121</v>
      </c>
      <c r="O196" s="95">
        <v>41923</v>
      </c>
      <c r="P196" s="133">
        <f t="shared" si="227"/>
        <v>4</v>
      </c>
      <c r="Q196" s="367"/>
      <c r="R196" s="383"/>
      <c r="S196" s="336"/>
      <c r="T196" s="237">
        <v>41975</v>
      </c>
      <c r="U196" s="91">
        <f t="shared" si="231"/>
        <v>25.285714285714285</v>
      </c>
      <c r="V196" s="91">
        <f t="shared" si="233"/>
        <v>8</v>
      </c>
      <c r="W196" s="91">
        <f t="shared" si="234"/>
        <v>7.4285714285714288</v>
      </c>
      <c r="X196" s="42" t="str">
        <f t="shared" si="232"/>
        <v/>
      </c>
      <c r="Y196" s="166" t="s">
        <v>50</v>
      </c>
      <c r="Z196" s="180"/>
      <c r="AA196" s="251"/>
    </row>
    <row r="197" spans="1:27" s="92" customFormat="1">
      <c r="A197" s="292" t="s">
        <v>239</v>
      </c>
      <c r="B197" s="269" t="s">
        <v>381</v>
      </c>
      <c r="C197" s="67"/>
      <c r="D197" s="97">
        <v>41797</v>
      </c>
      <c r="E197" s="336"/>
      <c r="F197" s="98"/>
      <c r="G197" s="356"/>
      <c r="H197" s="130" t="s">
        <v>18</v>
      </c>
      <c r="I197" s="98" t="s">
        <v>11</v>
      </c>
      <c r="J197" s="96"/>
      <c r="K197" s="133" t="str">
        <f t="shared" si="229"/>
        <v/>
      </c>
      <c r="L197" s="96">
        <v>41918</v>
      </c>
      <c r="M197" s="91" t="str">
        <f t="shared" si="226"/>
        <v/>
      </c>
      <c r="N197" s="133">
        <f t="shared" si="230"/>
        <v>121</v>
      </c>
      <c r="O197" s="150">
        <v>41921</v>
      </c>
      <c r="P197" s="133">
        <f t="shared" si="227"/>
        <v>3</v>
      </c>
      <c r="Q197" s="367"/>
      <c r="R197" s="383"/>
      <c r="S197" s="336"/>
      <c r="T197" s="237">
        <v>41970</v>
      </c>
      <c r="U197" s="91">
        <f t="shared" si="231"/>
        <v>24.714285714285715</v>
      </c>
      <c r="V197" s="91">
        <f t="shared" si="233"/>
        <v>7.4285714285714288</v>
      </c>
      <c r="W197" s="91">
        <f t="shared" si="234"/>
        <v>7</v>
      </c>
      <c r="X197" s="42" t="str">
        <f t="shared" si="232"/>
        <v/>
      </c>
      <c r="Y197" s="162" t="s">
        <v>49</v>
      </c>
      <c r="Z197" s="176"/>
      <c r="AA197" s="251"/>
    </row>
    <row r="198" spans="1:27" s="92" customFormat="1">
      <c r="A198" s="278" t="s">
        <v>239</v>
      </c>
      <c r="B198" s="264" t="s">
        <v>382</v>
      </c>
      <c r="C198" s="73"/>
      <c r="D198" s="36">
        <v>41764</v>
      </c>
      <c r="E198" s="336"/>
      <c r="F198" s="12"/>
      <c r="G198" s="356"/>
      <c r="H198" s="130" t="s">
        <v>70</v>
      </c>
      <c r="I198" s="12"/>
      <c r="J198" s="21"/>
      <c r="K198" s="133" t="str">
        <f t="shared" si="229"/>
        <v/>
      </c>
      <c r="L198" s="21"/>
      <c r="M198" s="91" t="str">
        <f t="shared" si="226"/>
        <v/>
      </c>
      <c r="N198" s="133" t="str">
        <f t="shared" si="230"/>
        <v/>
      </c>
      <c r="O198" s="95"/>
      <c r="P198" s="133" t="str">
        <f t="shared" si="227"/>
        <v/>
      </c>
      <c r="Q198" s="367"/>
      <c r="R198" s="383"/>
      <c r="S198" s="336"/>
      <c r="T198" s="221"/>
      <c r="U198" s="91" t="str">
        <f t="shared" si="231"/>
        <v/>
      </c>
      <c r="V198" s="91" t="str">
        <f t="shared" si="233"/>
        <v/>
      </c>
      <c r="W198" s="91" t="str">
        <f t="shared" si="234"/>
        <v/>
      </c>
      <c r="X198" s="42" t="str">
        <f t="shared" si="232"/>
        <v/>
      </c>
      <c r="Y198" s="166" t="s">
        <v>50</v>
      </c>
      <c r="Z198" s="180"/>
      <c r="AA198" s="251" t="s">
        <v>44</v>
      </c>
    </row>
    <row r="199" spans="1:27" s="92" customFormat="1">
      <c r="A199" s="292" t="s">
        <v>223</v>
      </c>
      <c r="B199" s="269" t="s">
        <v>383</v>
      </c>
      <c r="C199" s="73"/>
      <c r="D199" s="97">
        <v>41791</v>
      </c>
      <c r="E199" s="336"/>
      <c r="F199" s="98"/>
      <c r="G199" s="356"/>
      <c r="H199" s="130" t="s">
        <v>18</v>
      </c>
      <c r="I199" s="98" t="s">
        <v>139</v>
      </c>
      <c r="J199" s="96"/>
      <c r="K199" s="133" t="str">
        <f t="shared" si="229"/>
        <v/>
      </c>
      <c r="L199" s="96"/>
      <c r="M199" s="91" t="str">
        <f t="shared" si="226"/>
        <v/>
      </c>
      <c r="N199" s="133" t="str">
        <f t="shared" si="230"/>
        <v/>
      </c>
      <c r="O199" s="150">
        <v>41921</v>
      </c>
      <c r="P199" s="133" t="str">
        <f t="shared" si="227"/>
        <v/>
      </c>
      <c r="Q199" s="367"/>
      <c r="R199" s="383"/>
      <c r="S199" s="336"/>
      <c r="T199" s="237">
        <v>41956</v>
      </c>
      <c r="U199" s="91">
        <f t="shared" si="231"/>
        <v>23.571428571428573</v>
      </c>
      <c r="V199" s="91" t="str">
        <f t="shared" si="233"/>
        <v/>
      </c>
      <c r="W199" s="91">
        <f t="shared" si="234"/>
        <v>5</v>
      </c>
      <c r="X199" s="42" t="str">
        <f t="shared" si="232"/>
        <v/>
      </c>
      <c r="Y199" s="166" t="s">
        <v>50</v>
      </c>
      <c r="Z199" s="180"/>
      <c r="AA199" s="251"/>
    </row>
    <row r="200" spans="1:27" s="92" customFormat="1">
      <c r="A200" s="292" t="s">
        <v>239</v>
      </c>
      <c r="B200" s="269" t="s">
        <v>384</v>
      </c>
      <c r="C200" s="73"/>
      <c r="D200" s="97">
        <v>41789</v>
      </c>
      <c r="E200" s="336"/>
      <c r="F200" s="98"/>
      <c r="G200" s="356">
        <v>41880</v>
      </c>
      <c r="H200" s="130" t="s">
        <v>27</v>
      </c>
      <c r="I200" s="98" t="s">
        <v>10</v>
      </c>
      <c r="J200" s="96"/>
      <c r="K200" s="133" t="str">
        <f t="shared" si="229"/>
        <v/>
      </c>
      <c r="L200" s="96">
        <v>41911</v>
      </c>
      <c r="M200" s="91" t="str">
        <f t="shared" si="226"/>
        <v/>
      </c>
      <c r="N200" s="133">
        <f t="shared" si="230"/>
        <v>122</v>
      </c>
      <c r="O200" s="150">
        <v>41914</v>
      </c>
      <c r="P200" s="133">
        <f t="shared" si="227"/>
        <v>3</v>
      </c>
      <c r="Q200" s="367"/>
      <c r="R200" s="383"/>
      <c r="S200" s="336">
        <v>41960</v>
      </c>
      <c r="T200" s="237">
        <v>41970</v>
      </c>
      <c r="U200" s="91">
        <f t="shared" si="231"/>
        <v>25.857142857142858</v>
      </c>
      <c r="V200" s="91">
        <f t="shared" si="233"/>
        <v>8.4285714285714288</v>
      </c>
      <c r="W200" s="91">
        <f t="shared" si="234"/>
        <v>8</v>
      </c>
      <c r="X200" s="42">
        <f t="shared" si="232"/>
        <v>1.4285714285714286</v>
      </c>
      <c r="Y200" s="166" t="s">
        <v>50</v>
      </c>
      <c r="Z200" s="180"/>
      <c r="AA200" s="251"/>
    </row>
    <row r="201" spans="1:27" s="92" customFormat="1">
      <c r="A201" s="278" t="s">
        <v>223</v>
      </c>
      <c r="B201" s="264" t="s">
        <v>385</v>
      </c>
      <c r="C201" s="73"/>
      <c r="D201" s="36">
        <v>41778</v>
      </c>
      <c r="E201" s="336"/>
      <c r="F201" s="12"/>
      <c r="G201" s="356"/>
      <c r="H201" s="130"/>
      <c r="I201" s="12" t="s">
        <v>21</v>
      </c>
      <c r="J201" s="21"/>
      <c r="K201" s="133" t="str">
        <f t="shared" si="229"/>
        <v/>
      </c>
      <c r="L201" s="21">
        <v>41877</v>
      </c>
      <c r="M201" s="91" t="str">
        <f t="shared" si="226"/>
        <v/>
      </c>
      <c r="N201" s="133">
        <f t="shared" si="230"/>
        <v>99</v>
      </c>
      <c r="O201" s="95">
        <v>41897</v>
      </c>
      <c r="P201" s="133">
        <f t="shared" si="227"/>
        <v>20</v>
      </c>
      <c r="Q201" s="367" t="s">
        <v>198</v>
      </c>
      <c r="R201" s="387" t="s">
        <v>196</v>
      </c>
      <c r="S201" s="336">
        <v>41932</v>
      </c>
      <c r="T201" s="237">
        <v>41935</v>
      </c>
      <c r="U201" s="91">
        <f t="shared" si="231"/>
        <v>22.428571428571427</v>
      </c>
      <c r="V201" s="91">
        <f t="shared" si="233"/>
        <v>8.2857142857142865</v>
      </c>
      <c r="W201" s="91">
        <f t="shared" si="234"/>
        <v>5.4285714285714288</v>
      </c>
      <c r="X201" s="42">
        <f t="shared" si="232"/>
        <v>0.42857142857142855</v>
      </c>
      <c r="Y201" s="166" t="s">
        <v>50</v>
      </c>
      <c r="Z201" s="180"/>
      <c r="AA201" s="251"/>
    </row>
    <row r="202" spans="1:27" s="92" customFormat="1">
      <c r="A202" s="293" t="s">
        <v>223</v>
      </c>
      <c r="B202" s="270" t="s">
        <v>386</v>
      </c>
      <c r="C202" s="73"/>
      <c r="D202" s="99">
        <v>41775</v>
      </c>
      <c r="E202" s="343"/>
      <c r="F202" s="91"/>
      <c r="G202" s="360"/>
      <c r="H202" s="199"/>
      <c r="I202" s="91" t="s">
        <v>16</v>
      </c>
      <c r="J202" s="100"/>
      <c r="K202" s="133" t="str">
        <f t="shared" ref="K202:K233" si="235">IF(J202*D202&gt;0,J202-D202, "")</f>
        <v/>
      </c>
      <c r="L202" s="100">
        <v>41834</v>
      </c>
      <c r="M202" s="91" t="str">
        <f t="shared" si="226"/>
        <v/>
      </c>
      <c r="N202" s="133">
        <f t="shared" ref="N202:N234" si="236">IF(L202*D202&gt;0,L202-D202,"" )</f>
        <v>59</v>
      </c>
      <c r="O202" s="151">
        <v>41838</v>
      </c>
      <c r="P202" s="133">
        <f t="shared" si="227"/>
        <v>4</v>
      </c>
      <c r="Q202" s="367"/>
      <c r="R202" s="383"/>
      <c r="S202" s="343"/>
      <c r="T202" s="238">
        <v>41879</v>
      </c>
      <c r="U202" s="91">
        <f t="shared" ref="U202:U234" si="237">IF(Z202&lt;&gt;"X",IF(($T202*D202&gt;0),($T202-D202)/7,""),"x")</f>
        <v>14.857142857142858</v>
      </c>
      <c r="V202" s="91">
        <f t="shared" si="233"/>
        <v>6.4285714285714288</v>
      </c>
      <c r="W202" s="91">
        <f t="shared" si="234"/>
        <v>5.8571428571428568</v>
      </c>
      <c r="X202" s="42" t="str">
        <f t="shared" si="232"/>
        <v/>
      </c>
      <c r="Y202" s="166" t="s">
        <v>50</v>
      </c>
      <c r="Z202" s="180"/>
      <c r="AA202" s="251"/>
    </row>
    <row r="203" spans="1:27" s="92" customFormat="1">
      <c r="A203" s="278" t="s">
        <v>223</v>
      </c>
      <c r="B203" s="264" t="s">
        <v>387</v>
      </c>
      <c r="C203" s="73"/>
      <c r="D203" s="36">
        <v>41771</v>
      </c>
      <c r="E203" s="336"/>
      <c r="F203" s="12"/>
      <c r="G203" s="356"/>
      <c r="H203" s="130"/>
      <c r="I203" s="12" t="s">
        <v>24</v>
      </c>
      <c r="J203" s="21"/>
      <c r="K203" s="133" t="str">
        <f t="shared" si="235"/>
        <v/>
      </c>
      <c r="L203" s="21"/>
      <c r="M203" s="91" t="str">
        <f t="shared" si="226"/>
        <v/>
      </c>
      <c r="N203" s="133" t="str">
        <f t="shared" si="236"/>
        <v/>
      </c>
      <c r="O203" s="95"/>
      <c r="P203" s="133" t="str">
        <f t="shared" si="227"/>
        <v/>
      </c>
      <c r="Q203" s="367"/>
      <c r="R203" s="383"/>
      <c r="S203" s="336">
        <v>41913</v>
      </c>
      <c r="T203" s="237">
        <v>41929</v>
      </c>
      <c r="U203" s="91">
        <f t="shared" si="237"/>
        <v>22.571428571428573</v>
      </c>
      <c r="V203" s="91" t="str">
        <f t="shared" si="233"/>
        <v/>
      </c>
      <c r="W203" s="91" t="str">
        <f t="shared" si="234"/>
        <v/>
      </c>
      <c r="X203" s="42">
        <f t="shared" si="232"/>
        <v>2.2857142857142856</v>
      </c>
      <c r="Y203" s="166" t="s">
        <v>50</v>
      </c>
      <c r="Z203" s="180"/>
      <c r="AA203" s="251"/>
    </row>
    <row r="204" spans="1:27" s="92" customFormat="1">
      <c r="A204" s="278" t="s">
        <v>223</v>
      </c>
      <c r="B204" s="264" t="s">
        <v>388</v>
      </c>
      <c r="C204" s="73"/>
      <c r="D204" s="36">
        <v>41770</v>
      </c>
      <c r="E204" s="336"/>
      <c r="F204" s="12"/>
      <c r="G204" s="356"/>
      <c r="H204" s="200"/>
      <c r="I204" s="12"/>
      <c r="J204" s="21"/>
      <c r="K204" s="133" t="str">
        <f t="shared" si="235"/>
        <v/>
      </c>
      <c r="L204" s="21"/>
      <c r="M204" s="91" t="str">
        <f t="shared" si="226"/>
        <v/>
      </c>
      <c r="N204" s="133" t="str">
        <f t="shared" si="236"/>
        <v/>
      </c>
      <c r="O204" s="95"/>
      <c r="P204" s="133" t="str">
        <f t="shared" si="227"/>
        <v/>
      </c>
      <c r="Q204" s="367"/>
      <c r="R204" s="383"/>
      <c r="S204" s="336"/>
      <c r="T204" s="221">
        <v>41908</v>
      </c>
      <c r="U204" s="91">
        <f t="shared" si="237"/>
        <v>19.714285714285715</v>
      </c>
      <c r="V204" s="91" t="str">
        <f t="shared" si="233"/>
        <v/>
      </c>
      <c r="W204" s="91" t="str">
        <f t="shared" si="234"/>
        <v/>
      </c>
      <c r="X204" s="42" t="str">
        <f t="shared" si="232"/>
        <v/>
      </c>
      <c r="Y204" s="166" t="s">
        <v>50</v>
      </c>
      <c r="Z204" s="180"/>
      <c r="AA204" s="251"/>
    </row>
    <row r="205" spans="1:27" s="72" customFormat="1">
      <c r="A205" s="278"/>
      <c r="B205" s="264" t="s">
        <v>17</v>
      </c>
      <c r="C205" s="73"/>
      <c r="D205" s="36">
        <v>41759</v>
      </c>
      <c r="E205" s="336"/>
      <c r="F205" s="12"/>
      <c r="G205" s="356">
        <v>41883</v>
      </c>
      <c r="H205" s="130" t="s">
        <v>39</v>
      </c>
      <c r="I205" s="12" t="s">
        <v>140</v>
      </c>
      <c r="J205" s="21"/>
      <c r="K205" s="133" t="str">
        <f t="shared" si="235"/>
        <v/>
      </c>
      <c r="L205" s="21">
        <v>41929</v>
      </c>
      <c r="M205" s="91" t="str">
        <f t="shared" si="226"/>
        <v/>
      </c>
      <c r="N205" s="133">
        <f t="shared" si="236"/>
        <v>170</v>
      </c>
      <c r="O205" s="95">
        <v>41933</v>
      </c>
      <c r="P205" s="133">
        <f t="shared" si="227"/>
        <v>4</v>
      </c>
      <c r="Q205" s="367"/>
      <c r="R205" s="383"/>
      <c r="S205" s="336"/>
      <c r="T205" s="221">
        <v>41982</v>
      </c>
      <c r="U205" s="91" t="str">
        <f t="shared" si="237"/>
        <v>x</v>
      </c>
      <c r="V205" s="91">
        <f t="shared" si="233"/>
        <v>7.5714285714285712</v>
      </c>
      <c r="W205" s="91">
        <f t="shared" si="234"/>
        <v>7</v>
      </c>
      <c r="X205" s="42" t="str">
        <f t="shared" si="232"/>
        <v/>
      </c>
      <c r="Y205" s="166" t="s">
        <v>50</v>
      </c>
      <c r="Z205" s="180" t="s">
        <v>113</v>
      </c>
      <c r="AA205" s="251" t="s">
        <v>40</v>
      </c>
    </row>
    <row r="206" spans="1:27" s="92" customFormat="1">
      <c r="A206" s="294" t="s">
        <v>239</v>
      </c>
      <c r="B206" s="271" t="s">
        <v>64</v>
      </c>
      <c r="C206" s="73"/>
      <c r="D206" s="101">
        <v>41753</v>
      </c>
      <c r="E206" s="344"/>
      <c r="F206" s="102"/>
      <c r="G206" s="361"/>
      <c r="H206" s="201"/>
      <c r="I206" s="102"/>
      <c r="J206" s="103"/>
      <c r="K206" s="133" t="str">
        <f t="shared" si="235"/>
        <v/>
      </c>
      <c r="L206" s="103"/>
      <c r="M206" s="91" t="str">
        <f t="shared" si="226"/>
        <v/>
      </c>
      <c r="N206" s="133" t="str">
        <f t="shared" si="236"/>
        <v/>
      </c>
      <c r="O206" s="152"/>
      <c r="P206" s="133" t="str">
        <f t="shared" si="227"/>
        <v/>
      </c>
      <c r="Q206" s="367"/>
      <c r="R206" s="383"/>
      <c r="S206" s="344"/>
      <c r="T206" s="239">
        <v>41842</v>
      </c>
      <c r="U206" s="91">
        <f t="shared" si="237"/>
        <v>12.714285714285714</v>
      </c>
      <c r="V206" s="91" t="str">
        <f t="shared" si="233"/>
        <v/>
      </c>
      <c r="W206" s="91" t="str">
        <f t="shared" si="234"/>
        <v/>
      </c>
      <c r="X206" s="42" t="str">
        <f t="shared" si="232"/>
        <v/>
      </c>
      <c r="Y206" s="166" t="s">
        <v>50</v>
      </c>
      <c r="Z206" s="180"/>
      <c r="AA206" s="251"/>
    </row>
    <row r="207" spans="1:27" s="72" customFormat="1">
      <c r="A207" s="294" t="s">
        <v>240</v>
      </c>
      <c r="B207" s="271" t="s">
        <v>265</v>
      </c>
      <c r="C207" s="73"/>
      <c r="D207" s="101">
        <v>41752</v>
      </c>
      <c r="E207" s="344"/>
      <c r="F207" s="102"/>
      <c r="G207" s="361"/>
      <c r="H207" s="201"/>
      <c r="I207" s="102"/>
      <c r="J207" s="103"/>
      <c r="K207" s="133" t="str">
        <f t="shared" si="235"/>
        <v/>
      </c>
      <c r="L207" s="103">
        <v>41797</v>
      </c>
      <c r="M207" s="91" t="str">
        <f t="shared" si="226"/>
        <v/>
      </c>
      <c r="N207" s="133">
        <f t="shared" si="236"/>
        <v>45</v>
      </c>
      <c r="O207" s="152">
        <v>41799</v>
      </c>
      <c r="P207" s="133">
        <f t="shared" si="227"/>
        <v>2</v>
      </c>
      <c r="Q207" s="367"/>
      <c r="R207" s="383"/>
      <c r="S207" s="344"/>
      <c r="T207" s="239">
        <v>41837</v>
      </c>
      <c r="U207" s="91">
        <f t="shared" si="237"/>
        <v>12.142857142857142</v>
      </c>
      <c r="V207" s="91">
        <f t="shared" si="233"/>
        <v>5.7142857142857144</v>
      </c>
      <c r="W207" s="91">
        <f t="shared" si="234"/>
        <v>5.4285714285714288</v>
      </c>
      <c r="X207" s="42" t="str">
        <f t="shared" si="232"/>
        <v/>
      </c>
      <c r="Y207" s="166" t="s">
        <v>50</v>
      </c>
      <c r="Z207" s="180"/>
      <c r="AA207" s="252"/>
    </row>
    <row r="208" spans="1:27" s="72" customFormat="1">
      <c r="A208" s="294" t="s">
        <v>223</v>
      </c>
      <c r="B208" s="271" t="s">
        <v>264</v>
      </c>
      <c r="C208" s="73"/>
      <c r="D208" s="101">
        <v>41733</v>
      </c>
      <c r="E208" s="344"/>
      <c r="F208" s="102"/>
      <c r="G208" s="361"/>
      <c r="H208" s="201"/>
      <c r="I208" s="102"/>
      <c r="J208" s="103"/>
      <c r="K208" s="133" t="str">
        <f t="shared" si="235"/>
        <v/>
      </c>
      <c r="L208" s="103"/>
      <c r="M208" s="91" t="str">
        <f t="shared" si="226"/>
        <v/>
      </c>
      <c r="N208" s="133" t="str">
        <f t="shared" si="236"/>
        <v/>
      </c>
      <c r="O208" s="152"/>
      <c r="P208" s="133" t="str">
        <f t="shared" si="227"/>
        <v/>
      </c>
      <c r="Q208" s="367"/>
      <c r="R208" s="383"/>
      <c r="S208" s="344"/>
      <c r="T208" s="239">
        <v>41846</v>
      </c>
      <c r="U208" s="91">
        <f t="shared" si="237"/>
        <v>16.142857142857142</v>
      </c>
      <c r="V208" s="91" t="str">
        <f t="shared" si="233"/>
        <v/>
      </c>
      <c r="W208" s="91" t="str">
        <f t="shared" si="234"/>
        <v/>
      </c>
      <c r="X208" s="42" t="str">
        <f t="shared" si="232"/>
        <v/>
      </c>
      <c r="Y208" s="166" t="s">
        <v>50</v>
      </c>
      <c r="Z208" s="180"/>
      <c r="AA208" s="252"/>
    </row>
    <row r="209" spans="1:32" s="72" customFormat="1">
      <c r="A209" s="294" t="s">
        <v>239</v>
      </c>
      <c r="B209" s="271" t="s">
        <v>263</v>
      </c>
      <c r="C209" s="73"/>
      <c r="D209" s="101">
        <v>41731</v>
      </c>
      <c r="E209" s="344"/>
      <c r="F209" s="102"/>
      <c r="G209" s="361"/>
      <c r="H209" s="201"/>
      <c r="I209" s="102"/>
      <c r="J209" s="103"/>
      <c r="K209" s="133" t="str">
        <f t="shared" si="235"/>
        <v/>
      </c>
      <c r="L209" s="103">
        <v>41765</v>
      </c>
      <c r="M209" s="91" t="str">
        <f t="shared" si="226"/>
        <v/>
      </c>
      <c r="N209" s="133">
        <f t="shared" si="236"/>
        <v>34</v>
      </c>
      <c r="O209" s="152">
        <v>41767</v>
      </c>
      <c r="P209" s="133">
        <f t="shared" si="227"/>
        <v>2</v>
      </c>
      <c r="Q209" s="367"/>
      <c r="R209" s="383"/>
      <c r="S209" s="344"/>
      <c r="T209" s="239">
        <v>41819</v>
      </c>
      <c r="U209" s="91">
        <f t="shared" si="237"/>
        <v>12.571428571428571</v>
      </c>
      <c r="V209" s="91">
        <f t="shared" si="233"/>
        <v>7.7142857142857144</v>
      </c>
      <c r="W209" s="91">
        <f t="shared" si="234"/>
        <v>7.4285714285714288</v>
      </c>
      <c r="X209" s="42" t="str">
        <f t="shared" si="232"/>
        <v/>
      </c>
      <c r="Y209" s="166" t="s">
        <v>50</v>
      </c>
      <c r="Z209" s="180"/>
      <c r="AA209" s="252"/>
    </row>
    <row r="210" spans="1:32" s="72" customFormat="1">
      <c r="A210" s="293" t="s">
        <v>239</v>
      </c>
      <c r="B210" s="270" t="s">
        <v>262</v>
      </c>
      <c r="C210" s="73"/>
      <c r="D210" s="99">
        <v>41729</v>
      </c>
      <c r="E210" s="343"/>
      <c r="F210" s="91"/>
      <c r="G210" s="360"/>
      <c r="H210" s="199"/>
      <c r="I210" s="91"/>
      <c r="J210" s="100"/>
      <c r="K210" s="133" t="str">
        <f t="shared" si="235"/>
        <v/>
      </c>
      <c r="L210" s="100"/>
      <c r="M210" s="91" t="str">
        <f t="shared" si="226"/>
        <v/>
      </c>
      <c r="N210" s="133" t="str">
        <f t="shared" si="236"/>
        <v/>
      </c>
      <c r="O210" s="151"/>
      <c r="P210" s="133" t="str">
        <f t="shared" si="227"/>
        <v/>
      </c>
      <c r="Q210" s="367"/>
      <c r="R210" s="383"/>
      <c r="S210" s="343"/>
      <c r="T210" s="238">
        <v>41815</v>
      </c>
      <c r="U210" s="91">
        <f t="shared" si="237"/>
        <v>12.285714285714286</v>
      </c>
      <c r="V210" s="91" t="str">
        <f t="shared" si="233"/>
        <v/>
      </c>
      <c r="W210" s="91" t="str">
        <f t="shared" si="234"/>
        <v/>
      </c>
      <c r="X210" s="42" t="str">
        <f t="shared" si="232"/>
        <v/>
      </c>
      <c r="Y210" s="166" t="s">
        <v>50</v>
      </c>
      <c r="Z210" s="180"/>
      <c r="AA210" s="252"/>
    </row>
    <row r="211" spans="1:32" s="72" customFormat="1">
      <c r="A211" s="294" t="s">
        <v>223</v>
      </c>
      <c r="B211" s="271" t="s">
        <v>261</v>
      </c>
      <c r="C211" s="73"/>
      <c r="D211" s="101">
        <v>41724</v>
      </c>
      <c r="E211" s="344"/>
      <c r="F211" s="102"/>
      <c r="G211" s="361"/>
      <c r="H211" s="201"/>
      <c r="I211" s="102"/>
      <c r="J211" s="103"/>
      <c r="K211" s="133" t="str">
        <f t="shared" si="235"/>
        <v/>
      </c>
      <c r="L211" s="103"/>
      <c r="M211" s="91" t="str">
        <f t="shared" si="226"/>
        <v/>
      </c>
      <c r="N211" s="133" t="str">
        <f t="shared" si="236"/>
        <v/>
      </c>
      <c r="O211" s="152"/>
      <c r="P211" s="133" t="str">
        <f t="shared" si="227"/>
        <v/>
      </c>
      <c r="Q211" s="367"/>
      <c r="R211" s="383"/>
      <c r="S211" s="344"/>
      <c r="T211" s="239">
        <v>41818</v>
      </c>
      <c r="U211" s="91">
        <f t="shared" si="237"/>
        <v>13.428571428571429</v>
      </c>
      <c r="V211" s="91" t="str">
        <f t="shared" si="233"/>
        <v/>
      </c>
      <c r="W211" s="91" t="str">
        <f t="shared" si="234"/>
        <v/>
      </c>
      <c r="X211" s="42" t="str">
        <f t="shared" si="232"/>
        <v/>
      </c>
      <c r="Y211" s="166" t="s">
        <v>50</v>
      </c>
      <c r="Z211" s="180"/>
      <c r="AA211" s="252"/>
    </row>
    <row r="212" spans="1:32" s="72" customFormat="1">
      <c r="A212" s="293" t="s">
        <v>223</v>
      </c>
      <c r="B212" s="270" t="s">
        <v>260</v>
      </c>
      <c r="C212" s="73"/>
      <c r="D212" s="99">
        <v>41708</v>
      </c>
      <c r="E212" s="343"/>
      <c r="F212" s="91"/>
      <c r="G212" s="360"/>
      <c r="H212" s="199"/>
      <c r="I212" s="91"/>
      <c r="J212" s="100"/>
      <c r="K212" s="133" t="str">
        <f t="shared" si="235"/>
        <v/>
      </c>
      <c r="L212" s="100"/>
      <c r="M212" s="91" t="str">
        <f t="shared" si="226"/>
        <v/>
      </c>
      <c r="N212" s="133" t="str">
        <f t="shared" si="236"/>
        <v/>
      </c>
      <c r="O212" s="151"/>
      <c r="P212" s="133" t="str">
        <f t="shared" si="227"/>
        <v/>
      </c>
      <c r="Q212" s="367"/>
      <c r="R212" s="383"/>
      <c r="S212" s="343"/>
      <c r="T212" s="238">
        <v>41831</v>
      </c>
      <c r="U212" s="91">
        <f t="shared" si="237"/>
        <v>17.571428571428573</v>
      </c>
      <c r="V212" s="91" t="str">
        <f t="shared" si="233"/>
        <v/>
      </c>
      <c r="W212" s="91" t="str">
        <f t="shared" si="234"/>
        <v/>
      </c>
      <c r="X212" s="42" t="str">
        <f t="shared" si="232"/>
        <v/>
      </c>
      <c r="Y212" s="166" t="s">
        <v>50</v>
      </c>
      <c r="Z212" s="180"/>
      <c r="AA212" s="252"/>
    </row>
    <row r="213" spans="1:32" s="72" customFormat="1">
      <c r="A213" s="293" t="s">
        <v>223</v>
      </c>
      <c r="B213" s="270" t="s">
        <v>259</v>
      </c>
      <c r="C213" s="73"/>
      <c r="D213" s="99">
        <v>41705</v>
      </c>
      <c r="E213" s="343"/>
      <c r="F213" s="91"/>
      <c r="G213" s="360"/>
      <c r="H213" s="199"/>
      <c r="I213" s="91" t="s">
        <v>35</v>
      </c>
      <c r="J213" s="100"/>
      <c r="K213" s="133" t="str">
        <f t="shared" si="235"/>
        <v/>
      </c>
      <c r="L213" s="100">
        <v>41747</v>
      </c>
      <c r="M213" s="91" t="str">
        <f t="shared" si="226"/>
        <v/>
      </c>
      <c r="N213" s="133">
        <f t="shared" si="236"/>
        <v>42</v>
      </c>
      <c r="O213" s="151">
        <v>41750</v>
      </c>
      <c r="P213" s="133">
        <f t="shared" si="227"/>
        <v>3</v>
      </c>
      <c r="Q213" s="367"/>
      <c r="R213" s="383"/>
      <c r="S213" s="343">
        <v>41791</v>
      </c>
      <c r="T213" s="238">
        <v>41795</v>
      </c>
      <c r="U213" s="91">
        <f t="shared" si="237"/>
        <v>12.857142857142858</v>
      </c>
      <c r="V213" s="91">
        <f t="shared" si="233"/>
        <v>6.8571428571428568</v>
      </c>
      <c r="W213" s="91">
        <f t="shared" si="234"/>
        <v>6.4285714285714288</v>
      </c>
      <c r="X213" s="42">
        <f t="shared" ref="X213:X235" si="238">IF($T213*S213&gt;0,($T213-S213)/7, "")</f>
        <v>0.5714285714285714</v>
      </c>
      <c r="Y213" s="166" t="s">
        <v>50</v>
      </c>
      <c r="Z213" s="180"/>
      <c r="AA213" s="252"/>
    </row>
    <row r="214" spans="1:32" s="72" customFormat="1">
      <c r="A214" s="293" t="s">
        <v>239</v>
      </c>
      <c r="B214" s="270" t="s">
        <v>258</v>
      </c>
      <c r="C214" s="73"/>
      <c r="D214" s="99">
        <v>41690</v>
      </c>
      <c r="E214" s="343"/>
      <c r="F214" s="91"/>
      <c r="G214" s="360"/>
      <c r="H214" s="199"/>
      <c r="I214" s="91"/>
      <c r="J214" s="100"/>
      <c r="K214" s="133" t="str">
        <f t="shared" si="235"/>
        <v/>
      </c>
      <c r="L214" s="100"/>
      <c r="M214" s="91" t="str">
        <f t="shared" si="226"/>
        <v/>
      </c>
      <c r="N214" s="133" t="str">
        <f t="shared" si="236"/>
        <v/>
      </c>
      <c r="O214" s="151"/>
      <c r="P214" s="133" t="str">
        <f t="shared" si="227"/>
        <v/>
      </c>
      <c r="Q214" s="367"/>
      <c r="R214" s="383"/>
      <c r="S214" s="343"/>
      <c r="T214" s="238">
        <v>41810</v>
      </c>
      <c r="U214" s="91">
        <f t="shared" si="237"/>
        <v>17.142857142857142</v>
      </c>
      <c r="V214" s="91" t="str">
        <f t="shared" si="233"/>
        <v/>
      </c>
      <c r="W214" s="91" t="str">
        <f t="shared" si="234"/>
        <v/>
      </c>
      <c r="X214" s="42" t="str">
        <f t="shared" si="238"/>
        <v/>
      </c>
      <c r="Y214" s="166" t="s">
        <v>50</v>
      </c>
      <c r="Z214" s="180"/>
      <c r="AA214" s="252"/>
    </row>
    <row r="215" spans="1:32" s="72" customFormat="1">
      <c r="A215" s="293" t="s">
        <v>223</v>
      </c>
      <c r="B215" s="270" t="s">
        <v>257</v>
      </c>
      <c r="C215" s="73"/>
      <c r="D215" s="99">
        <v>41670</v>
      </c>
      <c r="E215" s="343"/>
      <c r="F215" s="91"/>
      <c r="G215" s="360"/>
      <c r="H215" s="199"/>
      <c r="I215" s="91"/>
      <c r="J215" s="100"/>
      <c r="K215" s="133" t="str">
        <f t="shared" si="235"/>
        <v/>
      </c>
      <c r="L215" s="100"/>
      <c r="M215" s="91" t="str">
        <f t="shared" si="226"/>
        <v/>
      </c>
      <c r="N215" s="133" t="str">
        <f t="shared" si="236"/>
        <v/>
      </c>
      <c r="O215" s="151"/>
      <c r="P215" s="133" t="str">
        <f t="shared" si="227"/>
        <v/>
      </c>
      <c r="Q215" s="367"/>
      <c r="R215" s="383"/>
      <c r="S215" s="343"/>
      <c r="T215" s="238">
        <v>41774</v>
      </c>
      <c r="U215" s="91">
        <f t="shared" si="237"/>
        <v>14.857142857142858</v>
      </c>
      <c r="V215" s="91" t="str">
        <f t="shared" si="233"/>
        <v/>
      </c>
      <c r="W215" s="91" t="str">
        <f t="shared" si="234"/>
        <v/>
      </c>
      <c r="X215" s="42" t="str">
        <f t="shared" si="238"/>
        <v/>
      </c>
      <c r="Y215" s="166" t="s">
        <v>50</v>
      </c>
      <c r="Z215" s="180"/>
      <c r="AA215" s="252"/>
    </row>
    <row r="216" spans="1:32" s="72" customFormat="1">
      <c r="A216" s="293" t="s">
        <v>223</v>
      </c>
      <c r="B216" s="270" t="s">
        <v>256</v>
      </c>
      <c r="C216" s="73"/>
      <c r="D216" s="99">
        <v>41658</v>
      </c>
      <c r="E216" s="343"/>
      <c r="F216" s="91"/>
      <c r="G216" s="360"/>
      <c r="H216" s="199"/>
      <c r="I216" s="91"/>
      <c r="J216" s="100"/>
      <c r="K216" s="133" t="str">
        <f t="shared" si="235"/>
        <v/>
      </c>
      <c r="L216" s="100">
        <v>41697</v>
      </c>
      <c r="M216" s="91" t="str">
        <f t="shared" si="226"/>
        <v/>
      </c>
      <c r="N216" s="133">
        <f t="shared" si="236"/>
        <v>39</v>
      </c>
      <c r="O216" s="151">
        <v>41699</v>
      </c>
      <c r="P216" s="133">
        <f t="shared" si="227"/>
        <v>2</v>
      </c>
      <c r="Q216" s="367"/>
      <c r="R216" s="383"/>
      <c r="S216" s="343">
        <v>41740</v>
      </c>
      <c r="T216" s="238">
        <v>41747</v>
      </c>
      <c r="U216" s="91">
        <f t="shared" si="237"/>
        <v>12.714285714285714</v>
      </c>
      <c r="V216" s="91">
        <f t="shared" si="233"/>
        <v>7.1428571428571432</v>
      </c>
      <c r="W216" s="91">
        <f t="shared" si="234"/>
        <v>6.8571428571428568</v>
      </c>
      <c r="X216" s="42">
        <f t="shared" si="238"/>
        <v>1</v>
      </c>
      <c r="Y216" s="166" t="s">
        <v>50</v>
      </c>
      <c r="Z216" s="180"/>
      <c r="AA216" s="252"/>
    </row>
    <row r="217" spans="1:32" s="72" customFormat="1">
      <c r="A217" s="294" t="s">
        <v>239</v>
      </c>
      <c r="B217" s="271" t="s">
        <v>255</v>
      </c>
      <c r="C217" s="73"/>
      <c r="D217" s="101">
        <v>41628</v>
      </c>
      <c r="E217" s="344"/>
      <c r="F217" s="102"/>
      <c r="G217" s="361"/>
      <c r="H217" s="201"/>
      <c r="I217" s="102"/>
      <c r="J217" s="103"/>
      <c r="K217" s="133" t="str">
        <f t="shared" si="235"/>
        <v/>
      </c>
      <c r="L217" s="103">
        <v>41684</v>
      </c>
      <c r="M217" s="91" t="str">
        <f t="shared" si="226"/>
        <v/>
      </c>
      <c r="N217" s="133">
        <f t="shared" si="236"/>
        <v>56</v>
      </c>
      <c r="O217" s="152">
        <v>41690</v>
      </c>
      <c r="P217" s="133">
        <f t="shared" ref="P217:P231" si="239">IF(O217*L217&gt;0,O217-L217,"" )</f>
        <v>6</v>
      </c>
      <c r="Q217" s="367"/>
      <c r="R217" s="383"/>
      <c r="S217" s="344"/>
      <c r="T217" s="239">
        <v>41727</v>
      </c>
      <c r="U217" s="91">
        <f t="shared" si="237"/>
        <v>14.142857142857142</v>
      </c>
      <c r="V217" s="91">
        <f t="shared" si="233"/>
        <v>6.1428571428571432</v>
      </c>
      <c r="W217" s="91">
        <f t="shared" si="234"/>
        <v>5.2857142857142856</v>
      </c>
      <c r="X217" s="42" t="str">
        <f t="shared" si="238"/>
        <v/>
      </c>
      <c r="Y217" s="166" t="s">
        <v>50</v>
      </c>
      <c r="Z217" s="180"/>
      <c r="AA217" s="252"/>
    </row>
    <row r="218" spans="1:32" s="72" customFormat="1">
      <c r="A218" s="278" t="s">
        <v>239</v>
      </c>
      <c r="B218" s="264" t="s">
        <v>254</v>
      </c>
      <c r="C218" s="73"/>
      <c r="D218" s="36">
        <v>41627</v>
      </c>
      <c r="E218" s="336"/>
      <c r="F218" s="12"/>
      <c r="G218" s="356"/>
      <c r="H218" s="130"/>
      <c r="I218" s="12"/>
      <c r="J218" s="21"/>
      <c r="K218" s="133" t="str">
        <f t="shared" si="235"/>
        <v/>
      </c>
      <c r="L218" s="21">
        <v>41730</v>
      </c>
      <c r="M218" s="91" t="str">
        <f t="shared" ref="M218:M233" si="240">IF(L218*J218&gt;0,L218-J218, "")</f>
        <v/>
      </c>
      <c r="N218" s="133">
        <f t="shared" si="236"/>
        <v>103</v>
      </c>
      <c r="O218" s="95">
        <v>41732</v>
      </c>
      <c r="P218" s="133">
        <f t="shared" si="239"/>
        <v>2</v>
      </c>
      <c r="Q218" s="367"/>
      <c r="R218" s="383"/>
      <c r="S218" s="336"/>
      <c r="T218" s="221">
        <v>41779</v>
      </c>
      <c r="U218" s="91">
        <f t="shared" si="237"/>
        <v>21.714285714285715</v>
      </c>
      <c r="V218" s="91">
        <f t="shared" si="233"/>
        <v>7</v>
      </c>
      <c r="W218" s="91">
        <f t="shared" si="234"/>
        <v>6.7142857142857144</v>
      </c>
      <c r="X218" s="42" t="str">
        <f t="shared" si="238"/>
        <v/>
      </c>
      <c r="Y218" s="166" t="s">
        <v>50</v>
      </c>
      <c r="Z218" s="180"/>
      <c r="AA218" s="252"/>
    </row>
    <row r="219" spans="1:32" s="63" customFormat="1">
      <c r="A219" s="153" t="s">
        <v>239</v>
      </c>
      <c r="B219" s="272" t="s">
        <v>253</v>
      </c>
      <c r="C219" s="51"/>
      <c r="D219" s="49">
        <v>41991</v>
      </c>
      <c r="E219" s="345">
        <v>41991</v>
      </c>
      <c r="F219" s="51" t="s">
        <v>41</v>
      </c>
      <c r="G219" s="362">
        <v>41997</v>
      </c>
      <c r="H219" s="131" t="s">
        <v>41</v>
      </c>
      <c r="I219" s="52" t="s">
        <v>102</v>
      </c>
      <c r="J219" s="51">
        <v>42012</v>
      </c>
      <c r="K219" s="137">
        <f t="shared" si="235"/>
        <v>21</v>
      </c>
      <c r="L219" s="51">
        <v>42037</v>
      </c>
      <c r="M219" s="54">
        <f t="shared" si="240"/>
        <v>25</v>
      </c>
      <c r="N219" s="137">
        <f t="shared" si="236"/>
        <v>46</v>
      </c>
      <c r="O219" s="153"/>
      <c r="P219" s="137" t="str">
        <f t="shared" si="239"/>
        <v/>
      </c>
      <c r="Q219" s="374"/>
      <c r="R219" s="383"/>
      <c r="S219" s="345"/>
      <c r="T219" s="240"/>
      <c r="U219" s="54" t="str">
        <f t="shared" si="237"/>
        <v/>
      </c>
      <c r="V219" s="54" t="str">
        <f t="shared" si="233"/>
        <v/>
      </c>
      <c r="W219" s="54" t="str">
        <f t="shared" si="234"/>
        <v/>
      </c>
      <c r="X219" s="53" t="str">
        <f t="shared" si="238"/>
        <v/>
      </c>
      <c r="Y219" s="169" t="s">
        <v>31</v>
      </c>
      <c r="Z219" s="50"/>
      <c r="AA219" s="253" t="s">
        <v>144</v>
      </c>
    </row>
    <row r="220" spans="1:32" s="72" customFormat="1">
      <c r="A220" s="278" t="s">
        <v>239</v>
      </c>
      <c r="B220" s="264" t="s">
        <v>252</v>
      </c>
      <c r="C220" s="73"/>
      <c r="D220" s="36">
        <v>41583</v>
      </c>
      <c r="E220" s="336"/>
      <c r="F220" s="12"/>
      <c r="G220" s="356"/>
      <c r="H220" s="130"/>
      <c r="I220" s="12"/>
      <c r="J220" s="21"/>
      <c r="K220" s="133" t="str">
        <f t="shared" si="235"/>
        <v/>
      </c>
      <c r="L220" s="21">
        <v>41683</v>
      </c>
      <c r="M220" s="91" t="str">
        <f t="shared" si="240"/>
        <v/>
      </c>
      <c r="N220" s="133">
        <f t="shared" si="236"/>
        <v>100</v>
      </c>
      <c r="O220" s="95">
        <v>41688</v>
      </c>
      <c r="P220" s="133">
        <f t="shared" si="239"/>
        <v>5</v>
      </c>
      <c r="Q220" s="367"/>
      <c r="R220" s="383"/>
      <c r="S220" s="336"/>
      <c r="T220" s="221">
        <v>41729</v>
      </c>
      <c r="U220" s="91">
        <f t="shared" si="237"/>
        <v>20.857142857142858</v>
      </c>
      <c r="V220" s="91">
        <f t="shared" si="233"/>
        <v>6.5714285714285712</v>
      </c>
      <c r="W220" s="91">
        <f t="shared" si="234"/>
        <v>5.8571428571428568</v>
      </c>
      <c r="X220" s="42" t="str">
        <f t="shared" si="238"/>
        <v/>
      </c>
      <c r="Y220" s="166" t="s">
        <v>50</v>
      </c>
      <c r="Z220" s="180"/>
      <c r="AA220" s="252"/>
    </row>
    <row r="221" spans="1:32" s="56" customFormat="1">
      <c r="A221" s="295" t="s">
        <v>223</v>
      </c>
      <c r="B221" s="273" t="s">
        <v>251</v>
      </c>
      <c r="C221" s="51" t="s">
        <v>148</v>
      </c>
      <c r="D221" s="49"/>
      <c r="E221" s="345"/>
      <c r="F221" s="51"/>
      <c r="G221" s="362"/>
      <c r="H221" s="131" t="s">
        <v>28</v>
      </c>
      <c r="I221" s="52" t="s">
        <v>69</v>
      </c>
      <c r="J221" s="51">
        <v>42352</v>
      </c>
      <c r="K221" s="137" t="str">
        <f t="shared" si="235"/>
        <v/>
      </c>
      <c r="L221" s="51"/>
      <c r="M221" s="54" t="str">
        <f>IF(L221*J221&gt;0,L221-J221, "")</f>
        <v/>
      </c>
      <c r="N221" s="137" t="str">
        <f t="shared" si="236"/>
        <v/>
      </c>
      <c r="O221" s="153"/>
      <c r="P221" s="137" t="str">
        <f>IF(O221*L221&gt;0,O221-L221,"" )</f>
        <v/>
      </c>
      <c r="Q221" s="374"/>
      <c r="R221" s="390"/>
      <c r="S221" s="345"/>
      <c r="T221" s="241"/>
      <c r="U221" s="54" t="str">
        <f t="shared" si="237"/>
        <v/>
      </c>
      <c r="V221" s="54" t="str">
        <f t="shared" si="233"/>
        <v/>
      </c>
      <c r="W221" s="54" t="str">
        <f t="shared" si="234"/>
        <v/>
      </c>
      <c r="X221" s="53" t="str">
        <f>IF($T221*S221&gt;0,($T221-S221)/7, "")</f>
        <v/>
      </c>
      <c r="Y221" s="169" t="s">
        <v>31</v>
      </c>
      <c r="Z221" s="50"/>
      <c r="AA221" s="253" t="s">
        <v>206</v>
      </c>
    </row>
    <row r="222" spans="1:32">
      <c r="K222" s="203" t="str">
        <f t="shared" si="235"/>
        <v/>
      </c>
      <c r="M222" s="5" t="str">
        <f t="shared" si="240"/>
        <v/>
      </c>
      <c r="N222" s="203" t="str">
        <f t="shared" si="236"/>
        <v/>
      </c>
      <c r="P222" s="142" t="str">
        <f t="shared" si="239"/>
        <v/>
      </c>
      <c r="U222" t="str">
        <f t="shared" si="237"/>
        <v/>
      </c>
      <c r="V222" t="str">
        <f t="shared" si="233"/>
        <v/>
      </c>
      <c r="W222" t="str">
        <f t="shared" si="234"/>
        <v/>
      </c>
      <c r="X222" s="41" t="str">
        <f t="shared" si="238"/>
        <v/>
      </c>
    </row>
    <row r="223" spans="1:32" s="68" customFormat="1">
      <c r="A223" s="295" t="s">
        <v>239</v>
      </c>
      <c r="B223" s="273" t="s">
        <v>250</v>
      </c>
      <c r="C223" s="51"/>
      <c r="D223" s="49">
        <v>41927</v>
      </c>
      <c r="E223" s="345">
        <v>41876</v>
      </c>
      <c r="F223" s="51"/>
      <c r="G223" s="362"/>
      <c r="H223" s="131" t="s">
        <v>28</v>
      </c>
      <c r="I223" s="52" t="s">
        <v>119</v>
      </c>
      <c r="J223" s="51"/>
      <c r="K223" s="137" t="str">
        <f t="shared" si="235"/>
        <v/>
      </c>
      <c r="L223" s="51">
        <v>42024</v>
      </c>
      <c r="M223" s="54" t="str">
        <f t="shared" si="240"/>
        <v/>
      </c>
      <c r="N223" s="137">
        <f t="shared" si="236"/>
        <v>97</v>
      </c>
      <c r="O223" s="153"/>
      <c r="P223" s="137" t="str">
        <f t="shared" si="239"/>
        <v/>
      </c>
      <c r="Q223" s="374"/>
      <c r="R223" s="383"/>
      <c r="S223" s="345"/>
      <c r="T223" s="241"/>
      <c r="U223" s="54" t="str">
        <f t="shared" si="237"/>
        <v/>
      </c>
      <c r="V223" s="54" t="str">
        <f t="shared" si="233"/>
        <v/>
      </c>
      <c r="W223" s="54" t="str">
        <f t="shared" si="234"/>
        <v/>
      </c>
      <c r="X223" s="53" t="str">
        <f t="shared" si="238"/>
        <v/>
      </c>
      <c r="Y223" s="169" t="s">
        <v>31</v>
      </c>
      <c r="Z223" s="50"/>
      <c r="AA223" s="253" t="s">
        <v>118</v>
      </c>
      <c r="AB223" s="56"/>
      <c r="AC223" s="56"/>
      <c r="AD223" s="56"/>
      <c r="AE223" s="56"/>
      <c r="AF223" s="56"/>
    </row>
    <row r="224" spans="1:32" s="68" customFormat="1">
      <c r="A224" s="295" t="s">
        <v>239</v>
      </c>
      <c r="B224" s="273" t="s">
        <v>249</v>
      </c>
      <c r="C224" s="51"/>
      <c r="D224" s="49">
        <v>41929</v>
      </c>
      <c r="E224" s="345"/>
      <c r="F224" s="52"/>
      <c r="G224" s="362"/>
      <c r="H224" s="131" t="s">
        <v>32</v>
      </c>
      <c r="I224" s="52"/>
      <c r="J224" s="51"/>
      <c r="K224" s="137" t="str">
        <f t="shared" si="235"/>
        <v/>
      </c>
      <c r="L224" s="51"/>
      <c r="M224" s="54" t="str">
        <f t="shared" si="240"/>
        <v/>
      </c>
      <c r="N224" s="137" t="str">
        <f t="shared" si="236"/>
        <v/>
      </c>
      <c r="O224" s="153"/>
      <c r="P224" s="137" t="str">
        <f t="shared" si="239"/>
        <v/>
      </c>
      <c r="Q224" s="374"/>
      <c r="R224" s="383"/>
      <c r="S224" s="345"/>
      <c r="T224" s="240"/>
      <c r="U224" s="54" t="str">
        <f t="shared" si="237"/>
        <v/>
      </c>
      <c r="V224" s="54" t="str">
        <f t="shared" si="233"/>
        <v/>
      </c>
      <c r="W224" s="54" t="str">
        <f t="shared" si="234"/>
        <v/>
      </c>
      <c r="X224" s="53" t="str">
        <f t="shared" si="238"/>
        <v/>
      </c>
      <c r="Y224" s="169" t="s">
        <v>31</v>
      </c>
      <c r="Z224" s="50"/>
      <c r="AA224" s="253" t="s">
        <v>120</v>
      </c>
      <c r="AB224" s="56"/>
      <c r="AC224" s="56"/>
      <c r="AD224" s="56"/>
      <c r="AE224" s="56"/>
      <c r="AF224" s="56"/>
    </row>
    <row r="225" spans="1:32" s="104" customFormat="1">
      <c r="A225" s="295" t="s">
        <v>240</v>
      </c>
      <c r="B225" s="273" t="s">
        <v>248</v>
      </c>
      <c r="C225" s="51"/>
      <c r="D225" s="49">
        <v>41949</v>
      </c>
      <c r="E225" s="345"/>
      <c r="F225" s="51" t="s">
        <v>46</v>
      </c>
      <c r="G225" s="362"/>
      <c r="H225" s="131" t="s">
        <v>46</v>
      </c>
      <c r="I225" s="52"/>
      <c r="J225" s="51"/>
      <c r="K225" s="137" t="str">
        <f t="shared" si="235"/>
        <v/>
      </c>
      <c r="L225" s="51"/>
      <c r="M225" s="54" t="str">
        <f t="shared" si="240"/>
        <v/>
      </c>
      <c r="N225" s="137" t="str">
        <f t="shared" si="236"/>
        <v/>
      </c>
      <c r="O225" s="153"/>
      <c r="P225" s="137" t="str">
        <f t="shared" si="239"/>
        <v/>
      </c>
      <c r="Q225" s="374"/>
      <c r="R225" s="383"/>
      <c r="S225" s="345"/>
      <c r="T225" s="240"/>
      <c r="U225" s="54" t="str">
        <f t="shared" si="237"/>
        <v/>
      </c>
      <c r="V225" s="54" t="str">
        <f t="shared" si="233"/>
        <v/>
      </c>
      <c r="W225" s="54" t="str">
        <f t="shared" si="234"/>
        <v/>
      </c>
      <c r="X225" s="53" t="str">
        <f t="shared" si="238"/>
        <v/>
      </c>
      <c r="Y225" s="169" t="s">
        <v>31</v>
      </c>
      <c r="Z225" s="50"/>
      <c r="AA225" s="397" t="s">
        <v>125</v>
      </c>
      <c r="AB225" s="62"/>
      <c r="AC225" s="62"/>
      <c r="AD225" s="62"/>
      <c r="AE225" s="62"/>
      <c r="AF225" s="62"/>
    </row>
    <row r="226" spans="1:32" s="68" customFormat="1">
      <c r="A226" s="295" t="s">
        <v>223</v>
      </c>
      <c r="B226" s="273" t="s">
        <v>247</v>
      </c>
      <c r="C226" s="51"/>
      <c r="D226" s="49">
        <v>41959</v>
      </c>
      <c r="E226" s="345"/>
      <c r="F226" s="51"/>
      <c r="G226" s="362"/>
      <c r="H226" s="131"/>
      <c r="I226" s="52"/>
      <c r="J226" s="51"/>
      <c r="K226" s="137" t="str">
        <f t="shared" si="235"/>
        <v/>
      </c>
      <c r="L226" s="51"/>
      <c r="M226" s="54" t="str">
        <f t="shared" si="240"/>
        <v/>
      </c>
      <c r="N226" s="137" t="str">
        <f t="shared" si="236"/>
        <v/>
      </c>
      <c r="O226" s="153"/>
      <c r="P226" s="137" t="str">
        <f t="shared" si="239"/>
        <v/>
      </c>
      <c r="Q226" s="374"/>
      <c r="R226" s="383"/>
      <c r="S226" s="345"/>
      <c r="T226" s="241"/>
      <c r="U226" s="54" t="str">
        <f t="shared" si="237"/>
        <v/>
      </c>
      <c r="V226" s="54" t="str">
        <f t="shared" si="233"/>
        <v/>
      </c>
      <c r="W226" s="54" t="str">
        <f t="shared" si="234"/>
        <v/>
      </c>
      <c r="X226" s="53" t="str">
        <f t="shared" si="238"/>
        <v/>
      </c>
      <c r="Y226" s="169" t="s">
        <v>31</v>
      </c>
      <c r="Z226" s="50"/>
      <c r="AA226" s="253" t="s">
        <v>125</v>
      </c>
      <c r="AB226" s="56"/>
      <c r="AC226" s="56"/>
      <c r="AD226" s="56"/>
      <c r="AE226" s="56"/>
      <c r="AF226" s="56"/>
    </row>
    <row r="227" spans="1:32" s="68" customFormat="1">
      <c r="A227" s="295" t="s">
        <v>223</v>
      </c>
      <c r="B227" s="273" t="s">
        <v>246</v>
      </c>
      <c r="C227" s="51"/>
      <c r="D227" s="49">
        <v>41963</v>
      </c>
      <c r="E227" s="345"/>
      <c r="F227" s="51" t="s">
        <v>32</v>
      </c>
      <c r="G227" s="362"/>
      <c r="H227" s="131"/>
      <c r="I227" s="52"/>
      <c r="J227" s="51"/>
      <c r="K227" s="137" t="str">
        <f t="shared" si="235"/>
        <v/>
      </c>
      <c r="L227" s="51"/>
      <c r="M227" s="54" t="str">
        <f t="shared" si="240"/>
        <v/>
      </c>
      <c r="N227" s="137" t="str">
        <f t="shared" si="236"/>
        <v/>
      </c>
      <c r="O227" s="153"/>
      <c r="P227" s="137" t="str">
        <f t="shared" si="239"/>
        <v/>
      </c>
      <c r="Q227" s="374"/>
      <c r="R227" s="383"/>
      <c r="S227" s="345"/>
      <c r="T227" s="241"/>
      <c r="U227" s="54" t="str">
        <f t="shared" si="237"/>
        <v/>
      </c>
      <c r="V227" s="54" t="str">
        <f t="shared" ref="V227:V232" si="241">IF($T227*L227&gt;0,($T227-L227)/7,"" )</f>
        <v/>
      </c>
      <c r="W227" s="54" t="str">
        <f t="shared" ref="W227:W234" si="242">IF($T227*O227&gt;0,($T227-O227)/7,"" )</f>
        <v/>
      </c>
      <c r="X227" s="53" t="str">
        <f t="shared" si="238"/>
        <v/>
      </c>
      <c r="Y227" s="169" t="s">
        <v>47</v>
      </c>
      <c r="Z227" s="50"/>
      <c r="AA227" s="253" t="s">
        <v>125</v>
      </c>
      <c r="AB227" s="56"/>
      <c r="AC227" s="56"/>
      <c r="AD227" s="56"/>
      <c r="AE227" s="56"/>
      <c r="AF227" s="56"/>
    </row>
    <row r="228" spans="1:32" s="68" customFormat="1">
      <c r="A228" s="295" t="s">
        <v>223</v>
      </c>
      <c r="B228" s="273" t="s">
        <v>245</v>
      </c>
      <c r="C228" s="51"/>
      <c r="D228" s="49">
        <v>41949</v>
      </c>
      <c r="E228" s="345"/>
      <c r="F228" s="51" t="s">
        <v>51</v>
      </c>
      <c r="G228" s="362"/>
      <c r="H228" s="131" t="s">
        <v>51</v>
      </c>
      <c r="I228" s="52"/>
      <c r="J228" s="51"/>
      <c r="K228" s="137" t="str">
        <f t="shared" si="235"/>
        <v/>
      </c>
      <c r="L228" s="51"/>
      <c r="M228" s="54" t="str">
        <f t="shared" si="240"/>
        <v/>
      </c>
      <c r="N228" s="137" t="str">
        <f t="shared" si="236"/>
        <v/>
      </c>
      <c r="O228" s="153"/>
      <c r="P228" s="137" t="str">
        <f t="shared" si="239"/>
        <v/>
      </c>
      <c r="Q228" s="374"/>
      <c r="R228" s="383"/>
      <c r="S228" s="345"/>
      <c r="T228" s="241"/>
      <c r="U228" s="54" t="str">
        <f t="shared" si="237"/>
        <v/>
      </c>
      <c r="V228" s="54" t="str">
        <f t="shared" si="241"/>
        <v/>
      </c>
      <c r="W228" s="54" t="str">
        <f t="shared" si="242"/>
        <v/>
      </c>
      <c r="X228" s="53" t="str">
        <f t="shared" si="238"/>
        <v/>
      </c>
      <c r="Y228" s="169" t="s">
        <v>47</v>
      </c>
      <c r="Z228" s="50"/>
      <c r="AA228" s="253" t="s">
        <v>125</v>
      </c>
      <c r="AB228" s="56"/>
      <c r="AC228" s="56"/>
      <c r="AD228" s="56"/>
      <c r="AE228" s="56"/>
      <c r="AF228" s="56"/>
    </row>
    <row r="229" spans="1:32" s="56" customFormat="1">
      <c r="A229" s="295" t="s">
        <v>239</v>
      </c>
      <c r="B229" s="273" t="s">
        <v>243</v>
      </c>
      <c r="C229" s="51"/>
      <c r="D229" s="49">
        <v>41956</v>
      </c>
      <c r="E229" s="345"/>
      <c r="F229" s="51" t="s">
        <v>28</v>
      </c>
      <c r="G229" s="362"/>
      <c r="H229" s="131" t="s">
        <v>28</v>
      </c>
      <c r="I229" s="52">
        <v>68098</v>
      </c>
      <c r="J229" s="51">
        <v>41985</v>
      </c>
      <c r="K229" s="137">
        <f t="shared" si="235"/>
        <v>29</v>
      </c>
      <c r="L229" s="51">
        <v>42017</v>
      </c>
      <c r="M229" s="54">
        <f>IF(L229*J229&gt;0,L229-J229, "")</f>
        <v>32</v>
      </c>
      <c r="N229" s="137">
        <f t="shared" si="236"/>
        <v>61</v>
      </c>
      <c r="O229" s="153"/>
      <c r="P229" s="137" t="str">
        <f>IF(O229*L229&gt;0,O229-L229,"" )</f>
        <v/>
      </c>
      <c r="Q229" s="376"/>
      <c r="R229" s="392"/>
      <c r="S229" s="345"/>
      <c r="T229" s="241"/>
      <c r="U229" s="54" t="str">
        <f t="shared" si="237"/>
        <v/>
      </c>
      <c r="V229" s="54" t="str">
        <f t="shared" si="241"/>
        <v/>
      </c>
      <c r="W229" s="54" t="str">
        <f t="shared" si="242"/>
        <v/>
      </c>
      <c r="X229" s="53" t="str">
        <f>IF($T229*S229&gt;0,($T229-S229)/7, "")</f>
        <v/>
      </c>
      <c r="Y229" s="169" t="s">
        <v>31</v>
      </c>
      <c r="Z229" s="50"/>
      <c r="AA229" s="253" t="s">
        <v>127</v>
      </c>
    </row>
    <row r="230" spans="1:32" s="68" customFormat="1">
      <c r="A230" s="295"/>
      <c r="B230" s="273" t="s">
        <v>65</v>
      </c>
      <c r="C230" s="51"/>
      <c r="D230" s="49">
        <v>41978</v>
      </c>
      <c r="E230" s="345"/>
      <c r="F230" s="51" t="s">
        <v>51</v>
      </c>
      <c r="G230" s="362"/>
      <c r="H230" s="131" t="s">
        <v>51</v>
      </c>
      <c r="I230" s="52"/>
      <c r="J230" s="51"/>
      <c r="K230" s="137" t="str">
        <f t="shared" si="235"/>
        <v/>
      </c>
      <c r="L230" s="51"/>
      <c r="M230" s="54" t="str">
        <f t="shared" si="240"/>
        <v/>
      </c>
      <c r="N230" s="137" t="str">
        <f t="shared" si="236"/>
        <v/>
      </c>
      <c r="O230" s="153"/>
      <c r="P230" s="137" t="str">
        <f t="shared" si="239"/>
        <v/>
      </c>
      <c r="Q230" s="374"/>
      <c r="R230" s="383"/>
      <c r="S230" s="345"/>
      <c r="T230" s="241"/>
      <c r="U230" s="54" t="str">
        <f t="shared" si="237"/>
        <v/>
      </c>
      <c r="V230" s="54" t="str">
        <f t="shared" si="241"/>
        <v/>
      </c>
      <c r="W230" s="54" t="str">
        <f t="shared" si="242"/>
        <v/>
      </c>
      <c r="X230" s="53" t="str">
        <f t="shared" si="238"/>
        <v/>
      </c>
      <c r="Y230" s="169" t="s">
        <v>47</v>
      </c>
      <c r="Z230" s="50"/>
      <c r="AA230" s="253" t="s">
        <v>168</v>
      </c>
      <c r="AB230" s="56"/>
      <c r="AC230" s="56"/>
      <c r="AD230" s="56"/>
      <c r="AE230" s="56"/>
      <c r="AF230" s="56"/>
    </row>
    <row r="231" spans="1:32" s="68" customFormat="1">
      <c r="A231" s="295"/>
      <c r="B231" s="273" t="s">
        <v>37</v>
      </c>
      <c r="C231" s="69"/>
      <c r="D231" s="49">
        <v>41795</v>
      </c>
      <c r="E231" s="345"/>
      <c r="F231" s="52"/>
      <c r="G231" s="362"/>
      <c r="H231" s="132"/>
      <c r="I231" s="52"/>
      <c r="J231" s="51"/>
      <c r="K231" s="137" t="str">
        <f t="shared" si="235"/>
        <v/>
      </c>
      <c r="L231" s="51"/>
      <c r="M231" s="54" t="str">
        <f t="shared" si="240"/>
        <v/>
      </c>
      <c r="N231" s="137" t="str">
        <f t="shared" si="236"/>
        <v/>
      </c>
      <c r="O231" s="153"/>
      <c r="P231" s="137" t="str">
        <f t="shared" si="239"/>
        <v/>
      </c>
      <c r="Q231" s="374"/>
      <c r="R231" s="383"/>
      <c r="S231" s="345"/>
      <c r="T231" s="240">
        <v>41912</v>
      </c>
      <c r="U231" s="54">
        <f t="shared" si="237"/>
        <v>16.714285714285715</v>
      </c>
      <c r="V231" s="54" t="str">
        <f t="shared" si="241"/>
        <v/>
      </c>
      <c r="W231" s="54" t="str">
        <f t="shared" si="242"/>
        <v/>
      </c>
      <c r="X231" s="53" t="str">
        <f t="shared" si="238"/>
        <v/>
      </c>
      <c r="Y231" s="170" t="s">
        <v>38</v>
      </c>
      <c r="Z231" s="182"/>
      <c r="AA231" s="253"/>
      <c r="AB231" s="56"/>
      <c r="AC231" s="56"/>
      <c r="AD231" s="56"/>
      <c r="AE231" s="56"/>
      <c r="AF231" s="56"/>
    </row>
    <row r="232" spans="1:32" s="68" customFormat="1">
      <c r="A232" s="296"/>
      <c r="B232" s="274" t="s">
        <v>5</v>
      </c>
      <c r="C232" s="70"/>
      <c r="D232" s="71">
        <v>41836</v>
      </c>
      <c r="E232" s="345"/>
      <c r="F232" s="52"/>
      <c r="G232" s="362"/>
      <c r="H232" s="132"/>
      <c r="I232" s="52"/>
      <c r="J232" s="51"/>
      <c r="K232" s="137" t="str">
        <f t="shared" si="235"/>
        <v/>
      </c>
      <c r="L232" s="55">
        <v>41895</v>
      </c>
      <c r="M232" s="54" t="str">
        <f t="shared" si="240"/>
        <v/>
      </c>
      <c r="N232" s="137">
        <f t="shared" si="236"/>
        <v>59</v>
      </c>
      <c r="O232" s="154">
        <v>41900</v>
      </c>
      <c r="P232" s="137">
        <f>IF(O232*L232&gt;0,O232-L232,"" )</f>
        <v>5</v>
      </c>
      <c r="Q232" s="374"/>
      <c r="R232" s="383"/>
      <c r="S232" s="345"/>
      <c r="T232" s="241">
        <v>41909</v>
      </c>
      <c r="U232" s="54">
        <f t="shared" si="237"/>
        <v>10.428571428571429</v>
      </c>
      <c r="V232" s="54">
        <f t="shared" si="241"/>
        <v>2</v>
      </c>
      <c r="W232" s="54">
        <f t="shared" si="242"/>
        <v>1.2857142857142858</v>
      </c>
      <c r="X232" s="53" t="str">
        <f t="shared" si="238"/>
        <v/>
      </c>
      <c r="Y232" s="171" t="s">
        <v>6</v>
      </c>
      <c r="Z232" s="183"/>
      <c r="AA232" s="253"/>
      <c r="AB232" s="56"/>
      <c r="AC232" s="56"/>
      <c r="AD232" s="56"/>
      <c r="AE232" s="56"/>
      <c r="AF232" s="56"/>
    </row>
    <row r="233" spans="1:32" s="68" customFormat="1">
      <c r="A233" s="295" t="s">
        <v>223</v>
      </c>
      <c r="B233" s="273" t="s">
        <v>242</v>
      </c>
      <c r="C233" s="105"/>
      <c r="D233" s="49">
        <v>41872</v>
      </c>
      <c r="E233" s="345"/>
      <c r="F233" s="52"/>
      <c r="G233" s="362"/>
      <c r="H233" s="131" t="s">
        <v>7</v>
      </c>
      <c r="I233" s="52"/>
      <c r="J233" s="51"/>
      <c r="K233" s="137" t="str">
        <f t="shared" si="235"/>
        <v/>
      </c>
      <c r="L233" s="51"/>
      <c r="M233" s="54" t="str">
        <f t="shared" si="240"/>
        <v/>
      </c>
      <c r="N233" s="137" t="str">
        <f t="shared" si="236"/>
        <v/>
      </c>
      <c r="O233" s="153"/>
      <c r="P233" s="137">
        <f>IF(O233*L233&gt;0,O233-L233, )</f>
        <v>0</v>
      </c>
      <c r="Q233" s="374"/>
      <c r="R233" s="383"/>
      <c r="S233" s="345"/>
      <c r="T233" s="241"/>
      <c r="U233" s="54" t="str">
        <f t="shared" si="237"/>
        <v/>
      </c>
      <c r="V233" s="54">
        <f>IF($T233*L233&gt;0,($T233-L233)/7, )</f>
        <v>0</v>
      </c>
      <c r="W233" s="54" t="str">
        <f t="shared" si="242"/>
        <v/>
      </c>
      <c r="X233" s="53" t="str">
        <f t="shared" si="238"/>
        <v/>
      </c>
      <c r="Y233" s="172" t="s">
        <v>50</v>
      </c>
      <c r="Z233" s="184"/>
      <c r="AA233" s="253"/>
      <c r="AB233" s="56"/>
      <c r="AC233" s="56"/>
      <c r="AD233" s="56"/>
      <c r="AE233" s="56"/>
      <c r="AF233" s="56"/>
    </row>
    <row r="234" spans="1:32" s="56" customFormat="1" ht="15" customHeight="1">
      <c r="A234" s="295" t="s">
        <v>223</v>
      </c>
      <c r="B234" s="273" t="s">
        <v>241</v>
      </c>
      <c r="C234" s="51"/>
      <c r="D234" s="49">
        <v>41947</v>
      </c>
      <c r="E234" s="345"/>
      <c r="F234" s="51" t="s">
        <v>41</v>
      </c>
      <c r="G234" s="362">
        <v>41947</v>
      </c>
      <c r="H234" s="131" t="s">
        <v>41</v>
      </c>
      <c r="I234" s="52"/>
      <c r="J234" s="51"/>
      <c r="K234" s="137" t="str">
        <f t="shared" ref="K234" si="243">IF(J234*D234&gt;0,J234-D234, "")</f>
        <v/>
      </c>
      <c r="L234" s="51">
        <v>42021</v>
      </c>
      <c r="M234" s="54" t="str">
        <f>IF(L234*J234&gt;0,L234-J234, "")</f>
        <v/>
      </c>
      <c r="N234" s="137">
        <f t="shared" si="236"/>
        <v>74</v>
      </c>
      <c r="O234" s="153"/>
      <c r="P234" s="137" t="str">
        <f>IF(O234*L234&gt;0,O234-L234,"" )</f>
        <v/>
      </c>
      <c r="Q234" s="374"/>
      <c r="R234" s="390"/>
      <c r="S234" s="345"/>
      <c r="T234" s="241"/>
      <c r="U234" s="54" t="str">
        <f t="shared" si="237"/>
        <v/>
      </c>
      <c r="V234" s="54" t="str">
        <f>IF($T234*L234&gt;0,($T234-L234)/7,"" )</f>
        <v/>
      </c>
      <c r="W234" s="54" t="str">
        <f t="shared" si="242"/>
        <v/>
      </c>
      <c r="X234" s="53" t="str">
        <f>IF($T234*S234&gt;0,($T234-S234)/7, "")</f>
        <v/>
      </c>
      <c r="Y234" s="169" t="s">
        <v>31</v>
      </c>
      <c r="Z234" s="50"/>
      <c r="AA234" s="253"/>
    </row>
    <row r="235" spans="1:32">
      <c r="A235" s="297"/>
      <c r="B235" s="275"/>
      <c r="C235" s="105"/>
      <c r="D235" s="107"/>
      <c r="E235" s="346"/>
      <c r="F235" s="108"/>
      <c r="G235" s="363"/>
      <c r="H235" s="143"/>
      <c r="I235" s="108"/>
      <c r="J235" s="110"/>
      <c r="K235" s="208"/>
      <c r="L235" s="109"/>
      <c r="M235" s="108"/>
      <c r="N235" s="208"/>
      <c r="O235" s="112"/>
      <c r="P235" s="143"/>
      <c r="Q235" s="377"/>
      <c r="R235" s="393"/>
      <c r="S235" s="346"/>
      <c r="T235" s="243"/>
      <c r="U235" s="106"/>
      <c r="V235" s="106"/>
      <c r="W235" s="106"/>
      <c r="X235" s="53" t="str">
        <f t="shared" si="238"/>
        <v/>
      </c>
      <c r="Y235" s="172"/>
      <c r="Z235" s="184"/>
      <c r="AA235" s="254"/>
      <c r="AB235" s="106"/>
      <c r="AC235" s="106"/>
      <c r="AD235" s="106"/>
      <c r="AE235" s="106"/>
      <c r="AF235" s="106"/>
    </row>
    <row r="236" spans="1:32">
      <c r="D236" s="37"/>
      <c r="E236" s="347"/>
      <c r="F236" s="4"/>
      <c r="G236" s="364"/>
      <c r="H236" s="144"/>
      <c r="I236" s="4"/>
      <c r="J236" s="22"/>
      <c r="K236" s="209"/>
      <c r="L236" s="26"/>
      <c r="M236" s="4"/>
      <c r="N236" s="209"/>
      <c r="O236" s="113"/>
      <c r="P236" s="144"/>
      <c r="Q236" s="378"/>
      <c r="R236" s="393"/>
      <c r="S236" s="347"/>
    </row>
  </sheetData>
  <mergeCells count="7">
    <mergeCell ref="U1:X1"/>
    <mergeCell ref="B61:AA61"/>
    <mergeCell ref="B7:H7"/>
    <mergeCell ref="A3:B3"/>
    <mergeCell ref="A5:B5"/>
    <mergeCell ref="A6:B6"/>
    <mergeCell ref="A4:B4"/>
  </mergeCells>
  <phoneticPr fontId="0" type="noConversion"/>
  <conditionalFormatting sqref="M7:N8 U8:X8 P3:R3 R155 X235 Q151 X222:X226 P229:Q229 P223:R228 X164:X166 P167:P170 P171:R221 K165:K221 M165:N221 U165:X221 P163:R166 U163:X163 M163:N163 K163 X153 Q153:R153 P154:R154 P158:R161 P155 K154:K155 M154:N155 U154:X155 U158:X161 M158:N161 K158:K161 R148 P150:Q150 U150:X150 M150:N150 K150 P148 P146:R147 U146:X148 X145 M142:N142 K142 P142 X139 X141 Q141:R141 R140 U140:X140 P140 K140 M140:N140 Q143:R145 Q139:R139 P134 P138 K138 M138:N138 U138:X138 P125 U125:X125 M125:N125 K125 U112:X112 M112:N112 K112 M13:N13 M12:R12 X116 P104 P5:R8 P230:R234 K223:K234 M223:N234 U223:X234 P144 K144:K148 M144:N148 U142:X144 U132:X134 K132:K134 M132:N134 X11 P11:R11 P13:R13 X129 X131 P129:R129 P131:R133 K77 M90:N90 U90:X90 K90 X20 P20:R20 X88 P88:R88 K130 M130:N130 U130:X130 P130:Q130 X68 P127 K127 M127:N127 U127:X127 P38:R38 X38 P120 P128:Q128 P122:Q122 P123 M118:N118 U118:X118 K118 P118:R118 K122:K123 U122:X123 M122:N123 K120 U120:X120 M120:N120 P116 X60 X114 P60 P114 P100 P112 P110:R110 P59:Q59 P109:Q109 K109:K110 M109:N110 U109:X110 P105:R106 P103:R103 K103:K106 M103:N106 U103:X106 P98:R99 K98 M98:N98 U98:X98 P57:R58 P92:R95 K57:K59 K92:K95 M57:N59 M92:N95 U57:X59 U92:X95 P90:R90 M70:N70 M77:N77 U70:X70 U77:X77 P77:R77 P68:R68 P70:R70 U12:X13 K12:K13">
    <cfRule type="cellIs" dxfId="347" priority="492" operator="equal">
      <formula>0</formula>
    </cfRule>
  </conditionalFormatting>
  <conditionalFormatting sqref="S7">
    <cfRule type="cellIs" dxfId="346" priority="474" operator="equal">
      <formula>0</formula>
    </cfRule>
  </conditionalFormatting>
  <conditionalFormatting sqref="U7">
    <cfRule type="cellIs" dxfId="345" priority="472" operator="equal">
      <formula>0</formula>
    </cfRule>
  </conditionalFormatting>
  <conditionalFormatting sqref="V7">
    <cfRule type="cellIs" dxfId="344" priority="471" operator="equal">
      <formula>0</formula>
    </cfRule>
  </conditionalFormatting>
  <conditionalFormatting sqref="W7">
    <cfRule type="cellIs" dxfId="343" priority="470" operator="equal">
      <formula>0</formula>
    </cfRule>
  </conditionalFormatting>
  <conditionalFormatting sqref="X7">
    <cfRule type="cellIs" dxfId="342" priority="469" operator="equal">
      <formula>0</formula>
    </cfRule>
  </conditionalFormatting>
  <conditionalFormatting sqref="K7">
    <cfRule type="cellIs" dxfId="341" priority="466" operator="equal">
      <formula>0</formula>
    </cfRule>
  </conditionalFormatting>
  <conditionalFormatting sqref="K141 U141:X141 M141:N141 P141">
    <cfRule type="cellIs" dxfId="340" priority="465" operator="equal">
      <formula>0</formula>
    </cfRule>
  </conditionalFormatting>
  <conditionalFormatting sqref="P139">
    <cfRule type="cellIs" dxfId="339" priority="464" operator="equal">
      <formula>0</formula>
    </cfRule>
  </conditionalFormatting>
  <conditionalFormatting sqref="N139">
    <cfRule type="cellIs" dxfId="338" priority="463" operator="equal">
      <formula>0</formula>
    </cfRule>
  </conditionalFormatting>
  <conditionalFormatting sqref="K139">
    <cfRule type="cellIs" dxfId="337" priority="462" operator="equal">
      <formula>0</formula>
    </cfRule>
  </conditionalFormatting>
  <conditionalFormatting sqref="M139">
    <cfRule type="cellIs" dxfId="336" priority="461" operator="equal">
      <formula>0</formula>
    </cfRule>
  </conditionalFormatting>
  <conditionalFormatting sqref="U11:X11 K11 M11:N11">
    <cfRule type="cellIs" dxfId="335" priority="460" operator="equal">
      <formula>0</formula>
    </cfRule>
  </conditionalFormatting>
  <conditionalFormatting sqref="M153:N153 K153">
    <cfRule type="cellIs" dxfId="334" priority="459" operator="equal">
      <formula>0</formula>
    </cfRule>
  </conditionalFormatting>
  <conditionalFormatting sqref="U20:X20 K20 M20:N20">
    <cfRule type="cellIs" dxfId="333" priority="458" operator="equal">
      <formula>0</formula>
    </cfRule>
  </conditionalFormatting>
  <conditionalFormatting sqref="U38:X38 K38 M38:N38">
    <cfRule type="cellIs" dxfId="332" priority="457" operator="equal">
      <formula>0</formula>
    </cfRule>
  </conditionalFormatting>
  <conditionalFormatting sqref="K68 U68:X68 M68:N68">
    <cfRule type="cellIs" dxfId="331" priority="456" operator="equal">
      <formula>0</formula>
    </cfRule>
  </conditionalFormatting>
  <conditionalFormatting sqref="P153">
    <cfRule type="cellIs" dxfId="330" priority="455" operator="equal">
      <formula>0</formula>
    </cfRule>
  </conditionalFormatting>
  <conditionalFormatting sqref="U153:X153">
    <cfRule type="cellIs" dxfId="329" priority="454" operator="equal">
      <formula>0</formula>
    </cfRule>
  </conditionalFormatting>
  <conditionalFormatting sqref="U164:X164 K164 M164:N164">
    <cfRule type="cellIs" dxfId="328" priority="453" operator="equal">
      <formula>0</formula>
    </cfRule>
  </conditionalFormatting>
  <conditionalFormatting sqref="U139:X139">
    <cfRule type="cellIs" dxfId="327" priority="450" operator="equal">
      <formula>0</formula>
    </cfRule>
  </conditionalFormatting>
  <conditionalFormatting sqref="U145:X145 P145">
    <cfRule type="cellIs" dxfId="326" priority="449" operator="equal">
      <formula>0</formula>
    </cfRule>
  </conditionalFormatting>
  <conditionalFormatting sqref="M114:N114 K114 U114:X114">
    <cfRule type="cellIs" dxfId="325" priority="446" operator="equal">
      <formula>0</formula>
    </cfRule>
  </conditionalFormatting>
  <conditionalFormatting sqref="U88:X88 K88 M88:N88">
    <cfRule type="cellIs" dxfId="324" priority="445" operator="equal">
      <formula>0</formula>
    </cfRule>
  </conditionalFormatting>
  <conditionalFormatting sqref="U116:X116 K116 M116:N116">
    <cfRule type="cellIs" dxfId="323" priority="444" operator="equal">
      <formula>0</formula>
    </cfRule>
  </conditionalFormatting>
  <conditionalFormatting sqref="K129 U129:X129 M129:N129">
    <cfRule type="cellIs" dxfId="322" priority="443" operator="equal">
      <formula>0</formula>
    </cfRule>
  </conditionalFormatting>
  <conditionalFormatting sqref="M60:N60 U60:X60 K60">
    <cfRule type="cellIs" dxfId="321" priority="438" operator="equal">
      <formula>0</formula>
    </cfRule>
  </conditionalFormatting>
  <conditionalFormatting sqref="K131 U131:X131 M131:N131">
    <cfRule type="cellIs" dxfId="320" priority="437" operator="equal">
      <formula>0</formula>
    </cfRule>
  </conditionalFormatting>
  <conditionalFormatting sqref="K143 M143:N143 P143">
    <cfRule type="cellIs" dxfId="319" priority="436" operator="equal">
      <formula>0</formula>
    </cfRule>
  </conditionalFormatting>
  <conditionalFormatting sqref="K6">
    <cfRule type="cellIs" dxfId="318" priority="435" operator="equal">
      <formula>0</formula>
    </cfRule>
  </conditionalFormatting>
  <conditionalFormatting sqref="K5">
    <cfRule type="cellIs" dxfId="317" priority="434" operator="equal">
      <formula>0</formula>
    </cfRule>
  </conditionalFormatting>
  <conditionalFormatting sqref="K3">
    <cfRule type="cellIs" dxfId="316" priority="433" operator="equal">
      <formula>0</formula>
    </cfRule>
  </conditionalFormatting>
  <conditionalFormatting sqref="M5">
    <cfRule type="cellIs" dxfId="315" priority="431" operator="equal">
      <formula>0</formula>
    </cfRule>
  </conditionalFormatting>
  <conditionalFormatting sqref="M3">
    <cfRule type="cellIs" dxfId="314" priority="430" operator="equal">
      <formula>0</formula>
    </cfRule>
  </conditionalFormatting>
  <conditionalFormatting sqref="M6">
    <cfRule type="cellIs" dxfId="313" priority="429" operator="equal">
      <formula>0</formula>
    </cfRule>
  </conditionalFormatting>
  <conditionalFormatting sqref="N5">
    <cfRule type="cellIs" dxfId="312" priority="428" operator="equal">
      <formula>0</formula>
    </cfRule>
  </conditionalFormatting>
  <conditionalFormatting sqref="N3">
    <cfRule type="cellIs" dxfId="311" priority="427" operator="equal">
      <formula>0</formula>
    </cfRule>
  </conditionalFormatting>
  <conditionalFormatting sqref="N6">
    <cfRule type="cellIs" dxfId="310" priority="426" operator="equal">
      <formula>0</formula>
    </cfRule>
  </conditionalFormatting>
  <conditionalFormatting sqref="U5">
    <cfRule type="cellIs" dxfId="309" priority="422" operator="equal">
      <formula>0</formula>
    </cfRule>
  </conditionalFormatting>
  <conditionalFormatting sqref="U3">
    <cfRule type="cellIs" dxfId="308" priority="421" operator="equal">
      <formula>0</formula>
    </cfRule>
  </conditionalFormatting>
  <conditionalFormatting sqref="U6">
    <cfRule type="cellIs" dxfId="307" priority="420" operator="equal">
      <formula>0</formula>
    </cfRule>
  </conditionalFormatting>
  <conditionalFormatting sqref="V5">
    <cfRule type="cellIs" dxfId="306" priority="419" operator="equal">
      <formula>0</formula>
    </cfRule>
  </conditionalFormatting>
  <conditionalFormatting sqref="V3">
    <cfRule type="cellIs" dxfId="305" priority="418" operator="equal">
      <formula>0</formula>
    </cfRule>
  </conditionalFormatting>
  <conditionalFormatting sqref="V6">
    <cfRule type="cellIs" dxfId="304" priority="417" operator="equal">
      <formula>0</formula>
    </cfRule>
  </conditionalFormatting>
  <conditionalFormatting sqref="W5">
    <cfRule type="cellIs" dxfId="303" priority="416" operator="equal">
      <formula>0</formula>
    </cfRule>
  </conditionalFormatting>
  <conditionalFormatting sqref="W3">
    <cfRule type="cellIs" dxfId="302" priority="415" operator="equal">
      <formula>0</formula>
    </cfRule>
  </conditionalFormatting>
  <conditionalFormatting sqref="W6">
    <cfRule type="cellIs" dxfId="301" priority="414" operator="equal">
      <formula>0</formula>
    </cfRule>
  </conditionalFormatting>
  <conditionalFormatting sqref="X3">
    <cfRule type="cellIs" dxfId="300" priority="412" operator="equal">
      <formula>0</formula>
    </cfRule>
  </conditionalFormatting>
  <conditionalFormatting sqref="X6">
    <cfRule type="cellIs" dxfId="299" priority="411" operator="equal">
      <formula>0</formula>
    </cfRule>
  </conditionalFormatting>
  <conditionalFormatting sqref="K3:X3 K5:X7">
    <cfRule type="containsErrors" dxfId="298" priority="405">
      <formula>ISERROR(K3)</formula>
    </cfRule>
  </conditionalFormatting>
  <conditionalFormatting sqref="X99">
    <cfRule type="cellIs" dxfId="297" priority="404" operator="equal">
      <formula>0</formula>
    </cfRule>
  </conditionalFormatting>
  <conditionalFormatting sqref="U99:X99 K99 M99:N99">
    <cfRule type="cellIs" dxfId="296" priority="403" operator="equal">
      <formula>0</formula>
    </cfRule>
  </conditionalFormatting>
  <conditionalFormatting sqref="X100">
    <cfRule type="cellIs" dxfId="295" priority="402" operator="equal">
      <formula>0</formula>
    </cfRule>
  </conditionalFormatting>
  <conditionalFormatting sqref="M100:N100 U100:X100">
    <cfRule type="cellIs" dxfId="294" priority="401" operator="equal">
      <formula>0</formula>
    </cfRule>
  </conditionalFormatting>
  <conditionalFormatting sqref="U151:X151 K151 M151:N151">
    <cfRule type="cellIs" dxfId="293" priority="400" operator="equal">
      <formula>0</formula>
    </cfRule>
  </conditionalFormatting>
  <conditionalFormatting sqref="X128">
    <cfRule type="cellIs" dxfId="292" priority="399" operator="equal">
      <formula>0</formula>
    </cfRule>
  </conditionalFormatting>
  <conditionalFormatting sqref="K128 U128:X128 M128:N128">
    <cfRule type="cellIs" dxfId="291" priority="398" operator="equal">
      <formula>0</formula>
    </cfRule>
  </conditionalFormatting>
  <conditionalFormatting sqref="R167:R168">
    <cfRule type="cellIs" dxfId="290" priority="392" operator="equal">
      <formula>0</formula>
    </cfRule>
  </conditionalFormatting>
  <conditionalFormatting sqref="Q151">
    <cfRule type="cellIs" dxfId="289" priority="390" operator="equal">
      <formula>0</formula>
    </cfRule>
  </conditionalFormatting>
  <conditionalFormatting sqref="Q155">
    <cfRule type="cellIs" dxfId="288" priority="388" operator="equal">
      <formula>0</formula>
    </cfRule>
  </conditionalFormatting>
  <conditionalFormatting sqref="R167:R168">
    <cfRule type="cellIs" dxfId="287" priority="387" operator="equal">
      <formula>0</formula>
    </cfRule>
  </conditionalFormatting>
  <conditionalFormatting sqref="R155">
    <cfRule type="cellIs" dxfId="286" priority="386" operator="equal">
      <formula>0</formula>
    </cfRule>
  </conditionalFormatting>
  <conditionalFormatting sqref="R154">
    <cfRule type="cellIs" dxfId="285" priority="385" operator="equal">
      <formula>0</formula>
    </cfRule>
  </conditionalFormatting>
  <conditionalFormatting sqref="R153">
    <cfRule type="cellIs" dxfId="284" priority="383" operator="equal">
      <formula>0</formula>
    </cfRule>
  </conditionalFormatting>
  <conditionalFormatting sqref="R150">
    <cfRule type="cellIs" dxfId="283" priority="382" operator="equal">
      <formula>0</formula>
    </cfRule>
  </conditionalFormatting>
  <conditionalFormatting sqref="Q169:R169">
    <cfRule type="cellIs" dxfId="282" priority="381" operator="equal">
      <formula>0</formula>
    </cfRule>
  </conditionalFormatting>
  <conditionalFormatting sqref="Q167:Q168">
    <cfRule type="cellIs" dxfId="281" priority="380" operator="equal">
      <formula>0</formula>
    </cfRule>
  </conditionalFormatting>
  <conditionalFormatting sqref="Q140">
    <cfRule type="cellIs" dxfId="280" priority="373" operator="equal">
      <formula>0</formula>
    </cfRule>
  </conditionalFormatting>
  <conditionalFormatting sqref="Q140">
    <cfRule type="cellIs" dxfId="279" priority="372" operator="equal">
      <formula>0</formula>
    </cfRule>
  </conditionalFormatting>
  <conditionalFormatting sqref="R130">
    <cfRule type="cellIs" dxfId="278" priority="365" operator="equal">
      <formula>0</formula>
    </cfRule>
  </conditionalFormatting>
  <conditionalFormatting sqref="R229">
    <cfRule type="cellIs" dxfId="277" priority="367" operator="equal">
      <formula>0</formula>
    </cfRule>
  </conditionalFormatting>
  <conditionalFormatting sqref="R122">
    <cfRule type="cellIs" dxfId="276" priority="366" operator="equal">
      <formula>0</formula>
    </cfRule>
  </conditionalFormatting>
  <conditionalFormatting sqref="Q138">
    <cfRule type="cellIs" dxfId="275" priority="364" operator="equal">
      <formula>0</formula>
    </cfRule>
  </conditionalFormatting>
  <conditionalFormatting sqref="X27 P27:R27">
    <cfRule type="cellIs" dxfId="274" priority="356" operator="equal">
      <formula>0</formula>
    </cfRule>
  </conditionalFormatting>
  <conditionalFormatting sqref="R128">
    <cfRule type="cellIs" dxfId="273" priority="359" operator="equal">
      <formula>0</formula>
    </cfRule>
  </conditionalFormatting>
  <conditionalFormatting sqref="U27:X27 K27 M27:N27">
    <cfRule type="cellIs" dxfId="272" priority="355" operator="equal">
      <formula>0</formula>
    </cfRule>
  </conditionalFormatting>
  <conditionalFormatting sqref="Q150">
    <cfRule type="cellIs" dxfId="271" priority="351" operator="equal">
      <formula>0</formula>
    </cfRule>
  </conditionalFormatting>
  <conditionalFormatting sqref="Q142">
    <cfRule type="cellIs" dxfId="270" priority="350" operator="equal">
      <formula>0</formula>
    </cfRule>
  </conditionalFormatting>
  <conditionalFormatting sqref="P151">
    <cfRule type="cellIs" dxfId="269" priority="341" operator="equal">
      <formula>0</formula>
    </cfRule>
  </conditionalFormatting>
  <conditionalFormatting sqref="X16 P16:R16">
    <cfRule type="cellIs" dxfId="268" priority="345" operator="equal">
      <formula>0</formula>
    </cfRule>
  </conditionalFormatting>
  <conditionalFormatting sqref="Q170:R170">
    <cfRule type="cellIs" dxfId="267" priority="346" operator="equal">
      <formula>0</formula>
    </cfRule>
  </conditionalFormatting>
  <conditionalFormatting sqref="M16:N16 K16 U16:X16">
    <cfRule type="cellIs" dxfId="266" priority="344" operator="equal">
      <formula>0</formula>
    </cfRule>
  </conditionalFormatting>
  <conditionalFormatting sqref="R151">
    <cfRule type="cellIs" dxfId="265" priority="343" operator="equal">
      <formula>0</formula>
    </cfRule>
  </conditionalFormatting>
  <conditionalFormatting sqref="R151">
    <cfRule type="cellIs" dxfId="264" priority="342" operator="equal">
      <formula>0</formula>
    </cfRule>
  </conditionalFormatting>
  <conditionalFormatting sqref="R138">
    <cfRule type="cellIs" dxfId="263" priority="331" operator="equal">
      <formula>0</formula>
    </cfRule>
  </conditionalFormatting>
  <conditionalFormatting sqref="P18:R18">
    <cfRule type="cellIs" dxfId="262" priority="330" operator="equal">
      <formula>0</formula>
    </cfRule>
  </conditionalFormatting>
  <conditionalFormatting sqref="K18">
    <cfRule type="cellIs" dxfId="261" priority="327" operator="equal">
      <formula>0</formula>
    </cfRule>
  </conditionalFormatting>
  <conditionalFormatting sqref="X78 P78:R78">
    <cfRule type="cellIs" dxfId="260" priority="337" operator="equal">
      <formula>0</formula>
    </cfRule>
  </conditionalFormatting>
  <conditionalFormatting sqref="U78:X78 K78 M78:N78">
    <cfRule type="cellIs" dxfId="259" priority="336" operator="equal">
      <formula>0</formula>
    </cfRule>
  </conditionalFormatting>
  <conditionalFormatting sqref="Q150">
    <cfRule type="cellIs" dxfId="258" priority="335" operator="equal">
      <formula>0</formula>
    </cfRule>
  </conditionalFormatting>
  <conditionalFormatting sqref="U18:X18 M18:N18">
    <cfRule type="cellIs" dxfId="257" priority="328" operator="equal">
      <formula>0</formula>
    </cfRule>
  </conditionalFormatting>
  <conditionalFormatting sqref="R142">
    <cfRule type="cellIs" dxfId="256" priority="332" operator="equal">
      <formula>0</formula>
    </cfRule>
  </conditionalFormatting>
  <conditionalFormatting sqref="X18">
    <cfRule type="cellIs" dxfId="255" priority="329" operator="equal">
      <formula>0</formula>
    </cfRule>
  </conditionalFormatting>
  <conditionalFormatting sqref="P156:R156 K156 M156:N156 U156:X156">
    <cfRule type="cellIs" dxfId="254" priority="324" operator="equal">
      <formula>0</formula>
    </cfRule>
  </conditionalFormatting>
  <conditionalFormatting sqref="P49:R49">
    <cfRule type="cellIs" dxfId="253" priority="323" operator="equal">
      <formula>0</formula>
    </cfRule>
  </conditionalFormatting>
  <conditionalFormatting sqref="X49">
    <cfRule type="cellIs" dxfId="252" priority="322" operator="equal">
      <formula>0</formula>
    </cfRule>
  </conditionalFormatting>
  <conditionalFormatting sqref="U49:X49 K49 M49:N49">
    <cfRule type="cellIs" dxfId="251" priority="321" operator="equal">
      <formula>0</formula>
    </cfRule>
  </conditionalFormatting>
  <conditionalFormatting sqref="K102 M102:N102 U102:X102 P102:R102">
    <cfRule type="cellIs" dxfId="250" priority="320" operator="equal">
      <formula>0</formula>
    </cfRule>
  </conditionalFormatting>
  <conditionalFormatting sqref="R114">
    <cfRule type="cellIs" dxfId="249" priority="318" operator="equal">
      <formula>0</formula>
    </cfRule>
  </conditionalFormatting>
  <conditionalFormatting sqref="Q114">
    <cfRule type="cellIs" dxfId="248" priority="317" operator="equal">
      <formula>0</formula>
    </cfRule>
  </conditionalFormatting>
  <conditionalFormatting sqref="Q114">
    <cfRule type="cellIs" dxfId="247" priority="316" operator="equal">
      <formula>0</formula>
    </cfRule>
  </conditionalFormatting>
  <conditionalFormatting sqref="X64 P64:R64">
    <cfRule type="cellIs" dxfId="246" priority="314" operator="equal">
      <formula>0</formula>
    </cfRule>
  </conditionalFormatting>
  <conditionalFormatting sqref="U64:X64 K64 M64:N64">
    <cfRule type="cellIs" dxfId="245" priority="313" operator="equal">
      <formula>0</formula>
    </cfRule>
  </conditionalFormatting>
  <conditionalFormatting sqref="X86 P86:R86">
    <cfRule type="cellIs" dxfId="244" priority="312" operator="equal">
      <formula>0</formula>
    </cfRule>
  </conditionalFormatting>
  <conditionalFormatting sqref="U86:X86 K86 M86:N86">
    <cfRule type="cellIs" dxfId="243" priority="311" operator="equal">
      <formula>0</formula>
    </cfRule>
  </conditionalFormatting>
  <conditionalFormatting sqref="M113:N113 K113 U113:X113">
    <cfRule type="cellIs" dxfId="242" priority="307" operator="equal">
      <formula>0</formula>
    </cfRule>
  </conditionalFormatting>
  <conditionalFormatting sqref="P162:R162 K162 M162:N162 U162:X162">
    <cfRule type="cellIs" dxfId="241" priority="306" operator="equal">
      <formula>0</formula>
    </cfRule>
  </conditionalFormatting>
  <conditionalFormatting sqref="X113 P113 R113">
    <cfRule type="cellIs" dxfId="240" priority="308" operator="equal">
      <formula>0</formula>
    </cfRule>
  </conditionalFormatting>
  <conditionalFormatting sqref="P72:R72">
    <cfRule type="cellIs" dxfId="239" priority="305" operator="equal">
      <formula>0</formula>
    </cfRule>
  </conditionalFormatting>
  <conditionalFormatting sqref="X72">
    <cfRule type="cellIs" dxfId="238" priority="304" operator="equal">
      <formula>0</formula>
    </cfRule>
  </conditionalFormatting>
  <conditionalFormatting sqref="U72:X72 K72 M72:N72">
    <cfRule type="cellIs" dxfId="237" priority="303" operator="equal">
      <formula>0</formula>
    </cfRule>
  </conditionalFormatting>
  <conditionalFormatting sqref="Q134">
    <cfRule type="cellIs" dxfId="236" priority="298" operator="equal">
      <formula>0</formula>
    </cfRule>
  </conditionalFormatting>
  <conditionalFormatting sqref="Q148">
    <cfRule type="cellIs" dxfId="235" priority="290" operator="equal">
      <formula>0</formula>
    </cfRule>
  </conditionalFormatting>
  <conditionalFormatting sqref="Q134">
    <cfRule type="cellIs" dxfId="234" priority="297" operator="equal">
      <formula>0</formula>
    </cfRule>
  </conditionalFormatting>
  <conditionalFormatting sqref="R134">
    <cfRule type="cellIs" dxfId="233" priority="296" operator="equal">
      <formula>0</formula>
    </cfRule>
  </conditionalFormatting>
  <conditionalFormatting sqref="Q127">
    <cfRule type="cellIs" dxfId="232" priority="295" operator="equal">
      <formula>0</formula>
    </cfRule>
  </conditionalFormatting>
  <conditionalFormatting sqref="Q127">
    <cfRule type="cellIs" dxfId="231" priority="294" operator="equal">
      <formula>0</formula>
    </cfRule>
  </conditionalFormatting>
  <conditionalFormatting sqref="Q123">
    <cfRule type="cellIs" dxfId="230" priority="293" operator="equal">
      <formula>0</formula>
    </cfRule>
  </conditionalFormatting>
  <conditionalFormatting sqref="Q123">
    <cfRule type="cellIs" dxfId="229" priority="292" operator="equal">
      <formula>0</formula>
    </cfRule>
  </conditionalFormatting>
  <conditionalFormatting sqref="Q148">
    <cfRule type="cellIs" dxfId="228" priority="291" operator="equal">
      <formula>0</formula>
    </cfRule>
  </conditionalFormatting>
  <conditionalFormatting sqref="P67:R67">
    <cfRule type="cellIs" dxfId="227" priority="289" operator="equal">
      <formula>0</formula>
    </cfRule>
  </conditionalFormatting>
  <conditionalFormatting sqref="X67">
    <cfRule type="cellIs" dxfId="226" priority="288" operator="equal">
      <formula>0</formula>
    </cfRule>
  </conditionalFormatting>
  <conditionalFormatting sqref="U67:X67 K67 M67:N67">
    <cfRule type="cellIs" dxfId="225" priority="287" operator="equal">
      <formula>0</formula>
    </cfRule>
  </conditionalFormatting>
  <conditionalFormatting sqref="P152 K152 M152:N152 U152:X152">
    <cfRule type="cellIs" dxfId="224" priority="286" operator="equal">
      <formula>0</formula>
    </cfRule>
  </conditionalFormatting>
  <conditionalFormatting sqref="Q152">
    <cfRule type="cellIs" dxfId="223" priority="285" operator="equal">
      <formula>0</formula>
    </cfRule>
  </conditionalFormatting>
  <conditionalFormatting sqref="Q152">
    <cfRule type="cellIs" dxfId="222" priority="284" operator="equal">
      <formula>0</formula>
    </cfRule>
  </conditionalFormatting>
  <conditionalFormatting sqref="R152">
    <cfRule type="cellIs" dxfId="221" priority="283" operator="equal">
      <formula>0</formula>
    </cfRule>
  </conditionalFormatting>
  <conditionalFormatting sqref="P91:R91 K91 M91:N91 U91:X91">
    <cfRule type="cellIs" dxfId="220" priority="282" operator="equal">
      <formula>0</formula>
    </cfRule>
  </conditionalFormatting>
  <conditionalFormatting sqref="R123">
    <cfRule type="cellIs" dxfId="219" priority="281" operator="equal">
      <formula>0</formula>
    </cfRule>
  </conditionalFormatting>
  <conditionalFormatting sqref="R127">
    <cfRule type="cellIs" dxfId="218" priority="280" operator="equal">
      <formula>0</formula>
    </cfRule>
  </conditionalFormatting>
  <conditionalFormatting sqref="P149:R149 K149 M149:N149 U149:X149">
    <cfRule type="cellIs" dxfId="217" priority="278" operator="equal">
      <formula>0</formula>
    </cfRule>
  </conditionalFormatting>
  <conditionalFormatting sqref="P69:R69">
    <cfRule type="cellIs" dxfId="216" priority="277" operator="equal">
      <formula>0</formula>
    </cfRule>
  </conditionalFormatting>
  <conditionalFormatting sqref="X69">
    <cfRule type="cellIs" dxfId="215" priority="276" operator="equal">
      <formula>0</formula>
    </cfRule>
  </conditionalFormatting>
  <conditionalFormatting sqref="U69:X69 K69 M69:N69">
    <cfRule type="cellIs" dxfId="214" priority="275" operator="equal">
      <formula>0</formula>
    </cfRule>
  </conditionalFormatting>
  <conditionalFormatting sqref="Q113">
    <cfRule type="cellIs" dxfId="213" priority="274" operator="equal">
      <formula>0</formula>
    </cfRule>
  </conditionalFormatting>
  <conditionalFormatting sqref="Q113">
    <cfRule type="cellIs" dxfId="212" priority="273" operator="equal">
      <formula>0</formula>
    </cfRule>
  </conditionalFormatting>
  <conditionalFormatting sqref="X71 P71:R71">
    <cfRule type="cellIs" dxfId="211" priority="267" operator="equal">
      <formula>0</formula>
    </cfRule>
  </conditionalFormatting>
  <conditionalFormatting sqref="U71:X71 K71 M71:N71">
    <cfRule type="cellIs" dxfId="210" priority="266" operator="equal">
      <formula>0</formula>
    </cfRule>
  </conditionalFormatting>
  <conditionalFormatting sqref="P136 K136 M136:N136 U136:X136">
    <cfRule type="cellIs" dxfId="209" priority="256" operator="equal">
      <formula>0</formula>
    </cfRule>
  </conditionalFormatting>
  <conditionalFormatting sqref="Q136">
    <cfRule type="cellIs" dxfId="208" priority="255" operator="equal">
      <formula>0</formula>
    </cfRule>
  </conditionalFormatting>
  <conditionalFormatting sqref="Q136">
    <cfRule type="cellIs" dxfId="207" priority="254" operator="equal">
      <formula>0</formula>
    </cfRule>
  </conditionalFormatting>
  <conditionalFormatting sqref="R136">
    <cfRule type="cellIs" dxfId="206" priority="253" operator="equal">
      <formula>0</formula>
    </cfRule>
  </conditionalFormatting>
  <conditionalFormatting sqref="M137:N137 K137 P137:R137 U137:X137">
    <cfRule type="cellIs" dxfId="205" priority="252" operator="equal">
      <formula>0</formula>
    </cfRule>
  </conditionalFormatting>
  <conditionalFormatting sqref="M135:N135 K135 P135 U135:X135">
    <cfRule type="cellIs" dxfId="204" priority="251" operator="equal">
      <formula>0</formula>
    </cfRule>
  </conditionalFormatting>
  <conditionalFormatting sqref="Q135">
    <cfRule type="cellIs" dxfId="203" priority="250" operator="equal">
      <formula>0</formula>
    </cfRule>
  </conditionalFormatting>
  <conditionalFormatting sqref="Q135">
    <cfRule type="cellIs" dxfId="202" priority="249" operator="equal">
      <formula>0</formula>
    </cfRule>
  </conditionalFormatting>
  <conditionalFormatting sqref="Q135">
    <cfRule type="cellIs" dxfId="201" priority="248" operator="equal">
      <formula>0</formula>
    </cfRule>
  </conditionalFormatting>
  <conditionalFormatting sqref="R135">
    <cfRule type="cellIs" dxfId="200" priority="247" operator="equal">
      <formula>0</formula>
    </cfRule>
  </conditionalFormatting>
  <conditionalFormatting sqref="P76:R76">
    <cfRule type="cellIs" dxfId="199" priority="246" operator="equal">
      <formula>0</formula>
    </cfRule>
  </conditionalFormatting>
  <conditionalFormatting sqref="X76">
    <cfRule type="cellIs" dxfId="198" priority="245" operator="equal">
      <formula>0</formula>
    </cfRule>
  </conditionalFormatting>
  <conditionalFormatting sqref="U76:X76 K76 M76:N76">
    <cfRule type="cellIs" dxfId="197" priority="244" operator="equal">
      <formula>0</formula>
    </cfRule>
  </conditionalFormatting>
  <conditionalFormatting sqref="P51:R51">
    <cfRule type="cellIs" dxfId="196" priority="243" operator="equal">
      <formula>0</formula>
    </cfRule>
  </conditionalFormatting>
  <conditionalFormatting sqref="X51">
    <cfRule type="cellIs" dxfId="195" priority="242" operator="equal">
      <formula>0</formula>
    </cfRule>
  </conditionalFormatting>
  <conditionalFormatting sqref="U51:X51 K51 M51:N51">
    <cfRule type="cellIs" dxfId="194" priority="241" operator="equal">
      <formula>0</formula>
    </cfRule>
  </conditionalFormatting>
  <conditionalFormatting sqref="X119 P119">
    <cfRule type="cellIs" dxfId="193" priority="238" operator="equal">
      <formula>0</formula>
    </cfRule>
  </conditionalFormatting>
  <conditionalFormatting sqref="P157:R157 U157:X157 M157:N157 K157">
    <cfRule type="cellIs" dxfId="192" priority="239" operator="equal">
      <formula>0</formula>
    </cfRule>
  </conditionalFormatting>
  <conditionalFormatting sqref="M119:N119 U119:X119 K119">
    <cfRule type="cellIs" dxfId="191" priority="237" operator="equal">
      <formula>0</formula>
    </cfRule>
  </conditionalFormatting>
  <conditionalFormatting sqref="K124 M124:N124 U124:X124 P124">
    <cfRule type="cellIs" dxfId="190" priority="236" operator="equal">
      <formula>0</formula>
    </cfRule>
  </conditionalFormatting>
  <conditionalFormatting sqref="U111:X111 M111:N111 K111 P111">
    <cfRule type="cellIs" dxfId="189" priority="235" operator="equal">
      <formula>0</formula>
    </cfRule>
  </conditionalFormatting>
  <conditionalFormatting sqref="U117:X117 M117:N117 K117 P117">
    <cfRule type="cellIs" dxfId="188" priority="234" operator="equal">
      <formula>0</formula>
    </cfRule>
  </conditionalFormatting>
  <conditionalFormatting sqref="M126:N126 K126 U126:X126 P126">
    <cfRule type="cellIs" dxfId="187" priority="233" operator="equal">
      <formula>0</formula>
    </cfRule>
  </conditionalFormatting>
  <conditionalFormatting sqref="K108 M108:N108 U108:X108 P108">
    <cfRule type="cellIs" dxfId="186" priority="232" operator="equal">
      <formula>0</formula>
    </cfRule>
  </conditionalFormatting>
  <conditionalFormatting sqref="X96 P96">
    <cfRule type="cellIs" dxfId="185" priority="231" operator="equal">
      <formula>0</formula>
    </cfRule>
  </conditionalFormatting>
  <conditionalFormatting sqref="M96:N96 U96:X96">
    <cfRule type="cellIs" dxfId="184" priority="230" operator="equal">
      <formula>0</formula>
    </cfRule>
  </conditionalFormatting>
  <conditionalFormatting sqref="R119">
    <cfRule type="cellIs" dxfId="183" priority="229" operator="equal">
      <formula>0</formula>
    </cfRule>
  </conditionalFormatting>
  <conditionalFormatting sqref="R124">
    <cfRule type="cellIs" dxfId="182" priority="228" operator="equal">
      <formula>0</formula>
    </cfRule>
  </conditionalFormatting>
  <conditionalFormatting sqref="R125">
    <cfRule type="cellIs" dxfId="181" priority="227" operator="equal">
      <formula>0</formula>
    </cfRule>
  </conditionalFormatting>
  <conditionalFormatting sqref="Q119">
    <cfRule type="cellIs" dxfId="180" priority="226" operator="equal">
      <formula>0</formula>
    </cfRule>
  </conditionalFormatting>
  <conditionalFormatting sqref="Q119">
    <cfRule type="cellIs" dxfId="179" priority="225" operator="equal">
      <formula>0</formula>
    </cfRule>
  </conditionalFormatting>
  <conditionalFormatting sqref="Q124">
    <cfRule type="cellIs" dxfId="178" priority="224" operator="equal">
      <formula>0</formula>
    </cfRule>
  </conditionalFormatting>
  <conditionalFormatting sqref="Q124">
    <cfRule type="cellIs" dxfId="177" priority="223" operator="equal">
      <formula>0</formula>
    </cfRule>
  </conditionalFormatting>
  <conditionalFormatting sqref="Q125">
    <cfRule type="cellIs" dxfId="176" priority="222" operator="equal">
      <formula>0</formula>
    </cfRule>
  </conditionalFormatting>
  <conditionalFormatting sqref="Q125">
    <cfRule type="cellIs" dxfId="175" priority="221" operator="equal">
      <formula>0</formula>
    </cfRule>
  </conditionalFormatting>
  <conditionalFormatting sqref="Q111">
    <cfRule type="cellIs" dxfId="174" priority="215" operator="equal">
      <formula>0</formula>
    </cfRule>
  </conditionalFormatting>
  <conditionalFormatting sqref="Q111">
    <cfRule type="cellIs" dxfId="173" priority="214" operator="equal">
      <formula>0</formula>
    </cfRule>
  </conditionalFormatting>
  <conditionalFormatting sqref="R60">
    <cfRule type="cellIs" dxfId="172" priority="193" operator="equal">
      <formula>0</formula>
    </cfRule>
  </conditionalFormatting>
  <conditionalFormatting sqref="Q60">
    <cfRule type="cellIs" dxfId="171" priority="192" operator="equal">
      <formula>0</formula>
    </cfRule>
  </conditionalFormatting>
  <conditionalFormatting sqref="R111">
    <cfRule type="cellIs" dxfId="170" priority="209" operator="equal">
      <formula>0</formula>
    </cfRule>
  </conditionalFormatting>
  <conditionalFormatting sqref="Q126">
    <cfRule type="cellIs" dxfId="169" priority="178" operator="equal">
      <formula>0</formula>
    </cfRule>
  </conditionalFormatting>
  <conditionalFormatting sqref="Q117">
    <cfRule type="cellIs" dxfId="168" priority="179" operator="equal">
      <formula>0</formula>
    </cfRule>
  </conditionalFormatting>
  <conditionalFormatting sqref="Q96">
    <cfRule type="cellIs" dxfId="167" priority="174" operator="equal">
      <formula>0</formula>
    </cfRule>
  </conditionalFormatting>
  <conditionalFormatting sqref="X101 P101:R101">
    <cfRule type="cellIs" dxfId="166" priority="195" operator="equal">
      <formula>0</formula>
    </cfRule>
  </conditionalFormatting>
  <conditionalFormatting sqref="U101:X101 K101 M101:N101">
    <cfRule type="cellIs" dxfId="165" priority="194" operator="equal">
      <formula>0</formula>
    </cfRule>
  </conditionalFormatting>
  <conditionalFormatting sqref="Q60">
    <cfRule type="cellIs" dxfId="164" priority="191" operator="equal">
      <formula>0</formula>
    </cfRule>
  </conditionalFormatting>
  <conditionalFormatting sqref="R117">
    <cfRule type="cellIs" dxfId="163" priority="190" operator="equal">
      <formula>0</formula>
    </cfRule>
  </conditionalFormatting>
  <conditionalFormatting sqref="R126">
    <cfRule type="cellIs" dxfId="162" priority="189" operator="equal">
      <formula>0</formula>
    </cfRule>
  </conditionalFormatting>
  <conditionalFormatting sqref="R108">
    <cfRule type="cellIs" dxfId="161" priority="188" operator="equal">
      <formula>0</formula>
    </cfRule>
  </conditionalFormatting>
  <conditionalFormatting sqref="R96">
    <cfRule type="cellIs" dxfId="160" priority="187" operator="equal">
      <formula>0</formula>
    </cfRule>
  </conditionalFormatting>
  <conditionalFormatting sqref="R112">
    <cfRule type="cellIs" dxfId="159" priority="186" operator="equal">
      <formula>0</formula>
    </cfRule>
  </conditionalFormatting>
  <conditionalFormatting sqref="R100">
    <cfRule type="cellIs" dxfId="158" priority="185" operator="equal">
      <formula>0</formula>
    </cfRule>
  </conditionalFormatting>
  <conditionalFormatting sqref="R120">
    <cfRule type="cellIs" dxfId="157" priority="184" operator="equal">
      <formula>0</formula>
    </cfRule>
  </conditionalFormatting>
  <conditionalFormatting sqref="R116">
    <cfRule type="cellIs" dxfId="156" priority="183" operator="equal">
      <formula>0</formula>
    </cfRule>
  </conditionalFormatting>
  <conditionalFormatting sqref="R104">
    <cfRule type="cellIs" dxfId="155" priority="181" operator="equal">
      <formula>0</formula>
    </cfRule>
  </conditionalFormatting>
  <conditionalFormatting sqref="Q117">
    <cfRule type="cellIs" dxfId="154" priority="180" operator="equal">
      <formula>0</formula>
    </cfRule>
  </conditionalFormatting>
  <conditionalFormatting sqref="Q126">
    <cfRule type="cellIs" dxfId="153" priority="177" operator="equal">
      <formula>0</formula>
    </cfRule>
  </conditionalFormatting>
  <conditionalFormatting sqref="Q108">
    <cfRule type="cellIs" dxfId="152" priority="176" operator="equal">
      <formula>0</formula>
    </cfRule>
  </conditionalFormatting>
  <conditionalFormatting sqref="Q108">
    <cfRule type="cellIs" dxfId="151" priority="175" operator="equal">
      <formula>0</formula>
    </cfRule>
  </conditionalFormatting>
  <conditionalFormatting sqref="Q96">
    <cfRule type="cellIs" dxfId="150" priority="173" operator="equal">
      <formula>0</formula>
    </cfRule>
  </conditionalFormatting>
  <conditionalFormatting sqref="Q112">
    <cfRule type="cellIs" dxfId="149" priority="172" operator="equal">
      <formula>0</formula>
    </cfRule>
  </conditionalFormatting>
  <conditionalFormatting sqref="Q112">
    <cfRule type="cellIs" dxfId="148" priority="171" operator="equal">
      <formula>0</formula>
    </cfRule>
  </conditionalFormatting>
  <conditionalFormatting sqref="Q100">
    <cfRule type="cellIs" dxfId="147" priority="170" operator="equal">
      <formula>0</formula>
    </cfRule>
  </conditionalFormatting>
  <conditionalFormatting sqref="Q100">
    <cfRule type="cellIs" dxfId="146" priority="169" operator="equal">
      <formula>0</formula>
    </cfRule>
  </conditionalFormatting>
  <conditionalFormatting sqref="Q120">
    <cfRule type="cellIs" dxfId="145" priority="168" operator="equal">
      <formula>0</formula>
    </cfRule>
  </conditionalFormatting>
  <conditionalFormatting sqref="Q120">
    <cfRule type="cellIs" dxfId="144" priority="167" operator="equal">
      <formula>0</formula>
    </cfRule>
  </conditionalFormatting>
  <conditionalFormatting sqref="Q116">
    <cfRule type="cellIs" dxfId="143" priority="166" operator="equal">
      <formula>0</formula>
    </cfRule>
  </conditionalFormatting>
  <conditionalFormatting sqref="Q116">
    <cfRule type="cellIs" dxfId="142" priority="165" operator="equal">
      <formula>0</formula>
    </cfRule>
  </conditionalFormatting>
  <conditionalFormatting sqref="Q104">
    <cfRule type="cellIs" dxfId="141" priority="162" operator="equal">
      <formula>0</formula>
    </cfRule>
  </conditionalFormatting>
  <conditionalFormatting sqref="Q104">
    <cfRule type="cellIs" dxfId="140" priority="161" operator="equal">
      <formula>0</formula>
    </cfRule>
  </conditionalFormatting>
  <conditionalFormatting sqref="R109">
    <cfRule type="cellIs" dxfId="139" priority="160" operator="equal">
      <formula>0</formula>
    </cfRule>
  </conditionalFormatting>
  <conditionalFormatting sqref="R59">
    <cfRule type="cellIs" dxfId="138" priority="159" operator="equal">
      <formula>0</formula>
    </cfRule>
  </conditionalFormatting>
  <conditionalFormatting sqref="X107 P107">
    <cfRule type="cellIs" dxfId="137" priority="158" operator="equal">
      <formula>0</formula>
    </cfRule>
  </conditionalFormatting>
  <conditionalFormatting sqref="U107:X107 K107 M107:N107">
    <cfRule type="cellIs" dxfId="136" priority="157" operator="equal">
      <formula>0</formula>
    </cfRule>
  </conditionalFormatting>
  <conditionalFormatting sqref="Q107">
    <cfRule type="cellIs" dxfId="135" priority="154" operator="equal">
      <formula>0</formula>
    </cfRule>
  </conditionalFormatting>
  <conditionalFormatting sqref="R107">
    <cfRule type="cellIs" dxfId="134" priority="153" operator="equal">
      <formula>0</formula>
    </cfRule>
  </conditionalFormatting>
  <conditionalFormatting sqref="X54 P54:R54">
    <cfRule type="cellIs" dxfId="133" priority="152" operator="equal">
      <formula>0</formula>
    </cfRule>
  </conditionalFormatting>
  <conditionalFormatting sqref="U54:X54 K54 M54:N54">
    <cfRule type="cellIs" dxfId="132" priority="151" operator="equal">
      <formula>0</formula>
    </cfRule>
  </conditionalFormatting>
  <conditionalFormatting sqref="P4:R4">
    <cfRule type="cellIs" dxfId="131" priority="150" operator="equal">
      <formula>0</formula>
    </cfRule>
  </conditionalFormatting>
  <conditionalFormatting sqref="K4">
    <cfRule type="cellIs" dxfId="130" priority="149" operator="equal">
      <formula>0</formula>
    </cfRule>
  </conditionalFormatting>
  <conditionalFormatting sqref="M4">
    <cfRule type="cellIs" dxfId="129" priority="148" operator="equal">
      <formula>0</formula>
    </cfRule>
  </conditionalFormatting>
  <conditionalFormatting sqref="N4">
    <cfRule type="cellIs" dxfId="128" priority="147" operator="equal">
      <formula>0</formula>
    </cfRule>
  </conditionalFormatting>
  <conditionalFormatting sqref="U4">
    <cfRule type="cellIs" dxfId="127" priority="146" operator="equal">
      <formula>0</formula>
    </cfRule>
  </conditionalFormatting>
  <conditionalFormatting sqref="V4">
    <cfRule type="cellIs" dxfId="126" priority="145" operator="equal">
      <formula>0</formula>
    </cfRule>
  </conditionalFormatting>
  <conditionalFormatting sqref="W4">
    <cfRule type="cellIs" dxfId="125" priority="144" operator="equal">
      <formula>0</formula>
    </cfRule>
  </conditionalFormatting>
  <conditionalFormatting sqref="K4:X4">
    <cfRule type="containsErrors" dxfId="124" priority="143">
      <formula>ISERROR(K4)</formula>
    </cfRule>
  </conditionalFormatting>
  <conditionalFormatting sqref="X89 P89:R89">
    <cfRule type="cellIs" dxfId="123" priority="142" operator="equal">
      <formula>0</formula>
    </cfRule>
  </conditionalFormatting>
  <conditionalFormatting sqref="U89:X89 K89 M89:N89">
    <cfRule type="cellIs" dxfId="122" priority="141" operator="equal">
      <formula>0</formula>
    </cfRule>
  </conditionalFormatting>
  <conditionalFormatting sqref="X73 P73:R73">
    <cfRule type="cellIs" dxfId="121" priority="140" operator="equal">
      <formula>0</formula>
    </cfRule>
  </conditionalFormatting>
  <conditionalFormatting sqref="U73:X73 K73 M73:N73">
    <cfRule type="cellIs" dxfId="120" priority="139" operator="equal">
      <formula>0</formula>
    </cfRule>
  </conditionalFormatting>
  <conditionalFormatting sqref="P80:R80">
    <cfRule type="cellIs" dxfId="119" priority="138" operator="equal">
      <formula>0</formula>
    </cfRule>
  </conditionalFormatting>
  <conditionalFormatting sqref="X80">
    <cfRule type="cellIs" dxfId="118" priority="137" operator="equal">
      <formula>0</formula>
    </cfRule>
  </conditionalFormatting>
  <conditionalFormatting sqref="U80:X80 K80 M80:N80">
    <cfRule type="cellIs" dxfId="117" priority="136" operator="equal">
      <formula>0</formula>
    </cfRule>
  </conditionalFormatting>
  <conditionalFormatting sqref="X84 P84:R84">
    <cfRule type="cellIs" dxfId="116" priority="135" operator="equal">
      <formula>0</formula>
    </cfRule>
  </conditionalFormatting>
  <conditionalFormatting sqref="U84:X84 K84 M84:N84">
    <cfRule type="cellIs" dxfId="115" priority="134" operator="equal">
      <formula>0</formula>
    </cfRule>
  </conditionalFormatting>
  <conditionalFormatting sqref="X56 P56:R56">
    <cfRule type="cellIs" dxfId="114" priority="133" operator="equal">
      <formula>0</formula>
    </cfRule>
  </conditionalFormatting>
  <conditionalFormatting sqref="U56:X56 K56 M56:N56">
    <cfRule type="cellIs" dxfId="113" priority="132" operator="equal">
      <formula>0</formula>
    </cfRule>
  </conditionalFormatting>
  <conditionalFormatting sqref="X85 P85:R85">
    <cfRule type="cellIs" dxfId="112" priority="131" operator="equal">
      <formula>0</formula>
    </cfRule>
  </conditionalFormatting>
  <conditionalFormatting sqref="U85:X85 K85 M85:N85">
    <cfRule type="cellIs" dxfId="111" priority="130" operator="equal">
      <formula>0</formula>
    </cfRule>
  </conditionalFormatting>
  <conditionalFormatting sqref="X121 P121">
    <cfRule type="cellIs" dxfId="110" priority="129" operator="equal">
      <formula>0</formula>
    </cfRule>
  </conditionalFormatting>
  <conditionalFormatting sqref="U121:X121 K121 M121:N121">
    <cfRule type="cellIs" dxfId="109" priority="128" operator="equal">
      <formula>0</formula>
    </cfRule>
  </conditionalFormatting>
  <conditionalFormatting sqref="R121">
    <cfRule type="cellIs" dxfId="108" priority="127" operator="equal">
      <formula>0</formula>
    </cfRule>
  </conditionalFormatting>
  <conditionalFormatting sqref="Q121">
    <cfRule type="cellIs" dxfId="107" priority="126" operator="equal">
      <formula>0</formula>
    </cfRule>
  </conditionalFormatting>
  <conditionalFormatting sqref="X65 P65:R65">
    <cfRule type="cellIs" dxfId="106" priority="125" operator="equal">
      <formula>0</formula>
    </cfRule>
  </conditionalFormatting>
  <conditionalFormatting sqref="U65:X65 K65 M65:N65">
    <cfRule type="cellIs" dxfId="105" priority="124" operator="equal">
      <formula>0</formula>
    </cfRule>
  </conditionalFormatting>
  <conditionalFormatting sqref="P115:R115">
    <cfRule type="cellIs" dxfId="104" priority="123" operator="equal">
      <formula>0</formula>
    </cfRule>
  </conditionalFormatting>
  <conditionalFormatting sqref="X115">
    <cfRule type="cellIs" dxfId="103" priority="122" operator="equal">
      <formula>0</formula>
    </cfRule>
  </conditionalFormatting>
  <conditionalFormatting sqref="U115:X115 K115 M115:N115">
    <cfRule type="cellIs" dxfId="102" priority="121" operator="equal">
      <formula>0</formula>
    </cfRule>
  </conditionalFormatting>
  <conditionalFormatting sqref="P47:R47">
    <cfRule type="cellIs" dxfId="101" priority="120" operator="equal">
      <formula>0</formula>
    </cfRule>
  </conditionalFormatting>
  <conditionalFormatting sqref="K47">
    <cfRule type="cellIs" dxfId="100" priority="117" operator="equal">
      <formula>0</formula>
    </cfRule>
  </conditionalFormatting>
  <conditionalFormatting sqref="U47:X47 M47:N47">
    <cfRule type="cellIs" dxfId="99" priority="118" operator="equal">
      <formula>0</formula>
    </cfRule>
  </conditionalFormatting>
  <conditionalFormatting sqref="X47">
    <cfRule type="cellIs" dxfId="98" priority="119" operator="equal">
      <formula>0</formula>
    </cfRule>
  </conditionalFormatting>
  <conditionalFormatting sqref="X53 P53:R53">
    <cfRule type="cellIs" dxfId="97" priority="114" operator="equal">
      <formula>0</formula>
    </cfRule>
  </conditionalFormatting>
  <conditionalFormatting sqref="U53:X53 K53 M53:N53">
    <cfRule type="cellIs" dxfId="96" priority="113" operator="equal">
      <formula>0</formula>
    </cfRule>
  </conditionalFormatting>
  <conditionalFormatting sqref="X39 P39:R39">
    <cfRule type="cellIs" dxfId="95" priority="108" operator="equal">
      <formula>0</formula>
    </cfRule>
  </conditionalFormatting>
  <conditionalFormatting sqref="U39:X39 K39 M39:N39">
    <cfRule type="cellIs" dxfId="94" priority="107" operator="equal">
      <formula>0</formula>
    </cfRule>
  </conditionalFormatting>
  <conditionalFormatting sqref="X74 P74:R74">
    <cfRule type="cellIs" dxfId="93" priority="106" operator="equal">
      <formula>0</formula>
    </cfRule>
  </conditionalFormatting>
  <conditionalFormatting sqref="U74:X74 K74 M74:N74">
    <cfRule type="cellIs" dxfId="92" priority="105" operator="equal">
      <formula>0</formula>
    </cfRule>
  </conditionalFormatting>
  <conditionalFormatting sqref="X83 P83:R83">
    <cfRule type="cellIs" dxfId="91" priority="104" operator="equal">
      <formula>0</formula>
    </cfRule>
  </conditionalFormatting>
  <conditionalFormatting sqref="U83:X83 K83 M83:N83">
    <cfRule type="cellIs" dxfId="90" priority="103" operator="equal">
      <formula>0</formula>
    </cfRule>
  </conditionalFormatting>
  <conditionalFormatting sqref="X10 P10:R10">
    <cfRule type="cellIs" dxfId="89" priority="100" operator="equal">
      <formula>0</formula>
    </cfRule>
  </conditionalFormatting>
  <conditionalFormatting sqref="U10:X10 K10 M10:N10">
    <cfRule type="cellIs" dxfId="88" priority="99" operator="equal">
      <formula>0</formula>
    </cfRule>
  </conditionalFormatting>
  <conditionalFormatting sqref="X26 P26:R26">
    <cfRule type="cellIs" dxfId="87" priority="98" operator="equal">
      <formula>0</formula>
    </cfRule>
  </conditionalFormatting>
  <conditionalFormatting sqref="U26:X26 K26 M26:N26">
    <cfRule type="cellIs" dxfId="86" priority="97" operator="equal">
      <formula>0</formula>
    </cfRule>
  </conditionalFormatting>
  <conditionalFormatting sqref="X50 P50:R50">
    <cfRule type="cellIs" dxfId="85" priority="96" operator="equal">
      <formula>0</formula>
    </cfRule>
  </conditionalFormatting>
  <conditionalFormatting sqref="U50:X50 K50 M50:N50">
    <cfRule type="cellIs" dxfId="84" priority="95" operator="equal">
      <formula>0</formula>
    </cfRule>
  </conditionalFormatting>
  <conditionalFormatting sqref="X62 P62:R62">
    <cfRule type="cellIs" dxfId="83" priority="94" operator="equal">
      <formula>0</formula>
    </cfRule>
  </conditionalFormatting>
  <conditionalFormatting sqref="U62:X62 K62 M62:N62">
    <cfRule type="cellIs" dxfId="82" priority="93" operator="equal">
      <formula>0</formula>
    </cfRule>
  </conditionalFormatting>
  <conditionalFormatting sqref="X79 P79:R79">
    <cfRule type="cellIs" dxfId="81" priority="92" operator="equal">
      <formula>0</formula>
    </cfRule>
  </conditionalFormatting>
  <conditionalFormatting sqref="U79:X79 K79 M79:N79">
    <cfRule type="cellIs" dxfId="80" priority="91" operator="equal">
      <formula>0</formula>
    </cfRule>
  </conditionalFormatting>
  <conditionalFormatting sqref="X44 P44:R44">
    <cfRule type="cellIs" dxfId="79" priority="86" operator="equal">
      <formula>0</formula>
    </cfRule>
  </conditionalFormatting>
  <conditionalFormatting sqref="U44:X44 K44 M44:N44">
    <cfRule type="cellIs" dxfId="78" priority="85" operator="equal">
      <formula>0</formula>
    </cfRule>
  </conditionalFormatting>
  <conditionalFormatting sqref="X36 P36:R36">
    <cfRule type="cellIs" dxfId="77" priority="84" operator="equal">
      <formula>0</formula>
    </cfRule>
  </conditionalFormatting>
  <conditionalFormatting sqref="U36:X36 K36 M36:N36">
    <cfRule type="cellIs" dxfId="76" priority="83" operator="equal">
      <formula>0</formula>
    </cfRule>
  </conditionalFormatting>
  <conditionalFormatting sqref="X66 P66:R66">
    <cfRule type="cellIs" dxfId="75" priority="80" operator="equal">
      <formula>0</formula>
    </cfRule>
  </conditionalFormatting>
  <conditionalFormatting sqref="U66:X66 K66 M66:N66">
    <cfRule type="cellIs" dxfId="74" priority="79" operator="equal">
      <formula>0</formula>
    </cfRule>
  </conditionalFormatting>
  <conditionalFormatting sqref="X33 P33:R33">
    <cfRule type="cellIs" dxfId="73" priority="78" operator="equal">
      <formula>0</formula>
    </cfRule>
  </conditionalFormatting>
  <conditionalFormatting sqref="U33:X33 K33 M33:N33">
    <cfRule type="cellIs" dxfId="72" priority="77" operator="equal">
      <formula>0</formula>
    </cfRule>
  </conditionalFormatting>
  <conditionalFormatting sqref="P48:R48">
    <cfRule type="cellIs" dxfId="71" priority="76" operator="equal">
      <formula>0</formula>
    </cfRule>
  </conditionalFormatting>
  <conditionalFormatting sqref="X48">
    <cfRule type="cellIs" dxfId="70" priority="75" operator="equal">
      <formula>0</formula>
    </cfRule>
  </conditionalFormatting>
  <conditionalFormatting sqref="U48:X48 K48 M48:N48">
    <cfRule type="cellIs" dxfId="69" priority="74" operator="equal">
      <formula>0</formula>
    </cfRule>
  </conditionalFormatting>
  <conditionalFormatting sqref="X40 P40:R40">
    <cfRule type="cellIs" dxfId="68" priority="73" operator="equal">
      <formula>0</formula>
    </cfRule>
  </conditionalFormatting>
  <conditionalFormatting sqref="U40:X40 K40 M40:N40">
    <cfRule type="cellIs" dxfId="67" priority="72" operator="equal">
      <formula>0</formula>
    </cfRule>
  </conditionalFormatting>
  <conditionalFormatting sqref="X63 P63:R63">
    <cfRule type="cellIs" dxfId="66" priority="71" operator="equal">
      <formula>0</formula>
    </cfRule>
  </conditionalFormatting>
  <conditionalFormatting sqref="U63:X63 K63 M63:N63">
    <cfRule type="cellIs" dxfId="65" priority="70" operator="equal">
      <formula>0</formula>
    </cfRule>
  </conditionalFormatting>
  <conditionalFormatting sqref="X9 P9:R9">
    <cfRule type="cellIs" dxfId="64" priority="69" operator="equal">
      <formula>0</formula>
    </cfRule>
  </conditionalFormatting>
  <conditionalFormatting sqref="U9:X9 K9 M9:N9">
    <cfRule type="cellIs" dxfId="63" priority="68" operator="equal">
      <formula>0</formula>
    </cfRule>
  </conditionalFormatting>
  <conditionalFormatting sqref="X31 P31:R31">
    <cfRule type="cellIs" dxfId="62" priority="67" operator="equal">
      <formula>0</formula>
    </cfRule>
  </conditionalFormatting>
  <conditionalFormatting sqref="U31:X31 K31 M31:N31">
    <cfRule type="cellIs" dxfId="61" priority="66" operator="equal">
      <formula>0</formula>
    </cfRule>
  </conditionalFormatting>
  <conditionalFormatting sqref="X87 P87:R87">
    <cfRule type="cellIs" dxfId="60" priority="65" operator="equal">
      <formula>0</formula>
    </cfRule>
  </conditionalFormatting>
  <conditionalFormatting sqref="U87:X87 K87 M87:N87">
    <cfRule type="cellIs" dxfId="59" priority="64" operator="equal">
      <formula>0</formula>
    </cfRule>
  </conditionalFormatting>
  <conditionalFormatting sqref="X35 P35:R35">
    <cfRule type="cellIs" dxfId="58" priority="63" operator="equal">
      <formula>0</formula>
    </cfRule>
  </conditionalFormatting>
  <conditionalFormatting sqref="U35:X35 K35 M35:N35">
    <cfRule type="cellIs" dxfId="57" priority="62" operator="equal">
      <formula>0</formula>
    </cfRule>
  </conditionalFormatting>
  <conditionalFormatting sqref="X52 P52:R52">
    <cfRule type="cellIs" dxfId="56" priority="61" operator="equal">
      <formula>0</formula>
    </cfRule>
  </conditionalFormatting>
  <conditionalFormatting sqref="U52:X52 K52 M52:N52">
    <cfRule type="cellIs" dxfId="55" priority="60" operator="equal">
      <formula>0</formula>
    </cfRule>
  </conditionalFormatting>
  <conditionalFormatting sqref="X30 P30:R30">
    <cfRule type="cellIs" dxfId="54" priority="57" operator="equal">
      <formula>0</formula>
    </cfRule>
  </conditionalFormatting>
  <conditionalFormatting sqref="U30:X30 K30 M30:N30">
    <cfRule type="cellIs" dxfId="53" priority="56" operator="equal">
      <formula>0</formula>
    </cfRule>
  </conditionalFormatting>
  <conditionalFormatting sqref="X97 P97:R97">
    <cfRule type="cellIs" dxfId="52" priority="53" operator="equal">
      <formula>0</formula>
    </cfRule>
  </conditionalFormatting>
  <conditionalFormatting sqref="U97:X97 K97 M97:N97">
    <cfRule type="cellIs" dxfId="51" priority="52" operator="equal">
      <formula>0</formula>
    </cfRule>
  </conditionalFormatting>
  <conditionalFormatting sqref="X46 P46:R46">
    <cfRule type="cellIs" dxfId="50" priority="55" operator="equal">
      <formula>0</formula>
    </cfRule>
  </conditionalFormatting>
  <conditionalFormatting sqref="U46:X46 K46 M46:N46">
    <cfRule type="cellIs" dxfId="49" priority="54" operator="equal">
      <formula>0</formula>
    </cfRule>
  </conditionalFormatting>
  <conditionalFormatting sqref="X81 P81:R81">
    <cfRule type="cellIs" dxfId="48" priority="51" operator="equal">
      <formula>0</formula>
    </cfRule>
  </conditionalFormatting>
  <conditionalFormatting sqref="U81:X81 K81 M81:N81">
    <cfRule type="cellIs" dxfId="47" priority="50" operator="equal">
      <formula>0</formula>
    </cfRule>
  </conditionalFormatting>
  <conditionalFormatting sqref="P41:R41">
    <cfRule type="cellIs" dxfId="46" priority="49" operator="equal">
      <formula>0</formula>
    </cfRule>
  </conditionalFormatting>
  <conditionalFormatting sqref="K41">
    <cfRule type="cellIs" dxfId="45" priority="46" operator="equal">
      <formula>0</formula>
    </cfRule>
  </conditionalFormatting>
  <conditionalFormatting sqref="U41:X41 M41:N41">
    <cfRule type="cellIs" dxfId="44" priority="47" operator="equal">
      <formula>0</formula>
    </cfRule>
  </conditionalFormatting>
  <conditionalFormatting sqref="X41">
    <cfRule type="cellIs" dxfId="43" priority="48" operator="equal">
      <formula>0</formula>
    </cfRule>
  </conditionalFormatting>
  <conditionalFormatting sqref="M22:N22 P22:R22 K22 U22:X22">
    <cfRule type="cellIs" dxfId="42" priority="43" operator="equal">
      <formula>0</formula>
    </cfRule>
  </conditionalFormatting>
  <conditionalFormatting sqref="M29:N29 P29:R29 K29 U29:X29">
    <cfRule type="cellIs" dxfId="41" priority="42" operator="equal">
      <formula>0</formula>
    </cfRule>
  </conditionalFormatting>
  <conditionalFormatting sqref="X43 P43:R43">
    <cfRule type="cellIs" dxfId="40" priority="41" operator="equal">
      <formula>0</formula>
    </cfRule>
  </conditionalFormatting>
  <conditionalFormatting sqref="U43:X43 K43 M43:N43">
    <cfRule type="cellIs" dxfId="39" priority="40" operator="equal">
      <formula>0</formula>
    </cfRule>
  </conditionalFormatting>
  <conditionalFormatting sqref="X34 P34:R34">
    <cfRule type="cellIs" dxfId="38" priority="39" operator="equal">
      <formula>0</formula>
    </cfRule>
  </conditionalFormatting>
  <conditionalFormatting sqref="U34:X34 K34 M34:N34">
    <cfRule type="cellIs" dxfId="37" priority="38" operator="equal">
      <formula>0</formula>
    </cfRule>
  </conditionalFormatting>
  <conditionalFormatting sqref="X24 P24:R24">
    <cfRule type="cellIs" dxfId="36" priority="37" operator="equal">
      <formula>0</formula>
    </cfRule>
  </conditionalFormatting>
  <conditionalFormatting sqref="U24:X24 K24 M24:N24">
    <cfRule type="cellIs" dxfId="35" priority="36" operator="equal">
      <formula>0</formula>
    </cfRule>
  </conditionalFormatting>
  <conditionalFormatting sqref="X19 P19:R19">
    <cfRule type="cellIs" dxfId="34" priority="35" operator="equal">
      <formula>0</formula>
    </cfRule>
  </conditionalFormatting>
  <conditionalFormatting sqref="U19:X19 K19 M19:N19">
    <cfRule type="cellIs" dxfId="33" priority="34" operator="equal">
      <formula>0</formula>
    </cfRule>
  </conditionalFormatting>
  <conditionalFormatting sqref="X28 P28:R28">
    <cfRule type="cellIs" dxfId="32" priority="33" operator="equal">
      <formula>0</formula>
    </cfRule>
  </conditionalFormatting>
  <conditionalFormatting sqref="U28:X28 K28 M28:N28">
    <cfRule type="cellIs" dxfId="31" priority="32" operator="equal">
      <formula>0</formula>
    </cfRule>
  </conditionalFormatting>
  <conditionalFormatting sqref="M17:N17 P17:R17 U17:X17 K17">
    <cfRule type="cellIs" dxfId="30" priority="31" operator="equal">
      <formula>0</formula>
    </cfRule>
  </conditionalFormatting>
  <conditionalFormatting sqref="M82:N82 P82:R82 U82:X82 K82">
    <cfRule type="cellIs" dxfId="29" priority="30" operator="equal">
      <formula>0</formula>
    </cfRule>
  </conditionalFormatting>
  <conditionalFormatting sqref="P55:R55">
    <cfRule type="cellIs" dxfId="28" priority="29" operator="equal">
      <formula>0</formula>
    </cfRule>
  </conditionalFormatting>
  <conditionalFormatting sqref="K55">
    <cfRule type="cellIs" dxfId="27" priority="26" operator="equal">
      <formula>0</formula>
    </cfRule>
  </conditionalFormatting>
  <conditionalFormatting sqref="U55:X55 M55:N55">
    <cfRule type="cellIs" dxfId="26" priority="27" operator="equal">
      <formula>0</formula>
    </cfRule>
  </conditionalFormatting>
  <conditionalFormatting sqref="X55">
    <cfRule type="cellIs" dxfId="25" priority="28" operator="equal">
      <formula>0</formula>
    </cfRule>
  </conditionalFormatting>
  <conditionalFormatting sqref="X37 P37:R37">
    <cfRule type="cellIs" dxfId="24" priority="25" operator="equal">
      <formula>0</formula>
    </cfRule>
  </conditionalFormatting>
  <conditionalFormatting sqref="M37:N37 K37 U37:X37">
    <cfRule type="cellIs" dxfId="23" priority="24" operator="equal">
      <formula>0</formula>
    </cfRule>
  </conditionalFormatting>
  <conditionalFormatting sqref="P32:R32">
    <cfRule type="cellIs" dxfId="22" priority="23" operator="equal">
      <formula>0</formula>
    </cfRule>
  </conditionalFormatting>
  <conditionalFormatting sqref="K32">
    <cfRule type="cellIs" dxfId="21" priority="20" operator="equal">
      <formula>0</formula>
    </cfRule>
  </conditionalFormatting>
  <conditionalFormatting sqref="U32:X32 M32:N32">
    <cfRule type="cellIs" dxfId="20" priority="21" operator="equal">
      <formula>0</formula>
    </cfRule>
  </conditionalFormatting>
  <conditionalFormatting sqref="X32">
    <cfRule type="cellIs" dxfId="19" priority="22" operator="equal">
      <formula>0</formula>
    </cfRule>
  </conditionalFormatting>
  <conditionalFormatting sqref="M21:N21 P21:R21 K21 U21:X21">
    <cfRule type="cellIs" dxfId="18" priority="19" operator="equal">
      <formula>0</formula>
    </cfRule>
  </conditionalFormatting>
  <conditionalFormatting sqref="P42:R42">
    <cfRule type="cellIs" dxfId="17" priority="18" operator="equal">
      <formula>0</formula>
    </cfRule>
  </conditionalFormatting>
  <conditionalFormatting sqref="K42">
    <cfRule type="cellIs" dxfId="16" priority="15" operator="equal">
      <formula>0</formula>
    </cfRule>
  </conditionalFormatting>
  <conditionalFormatting sqref="U42:X42 M42:N42">
    <cfRule type="cellIs" dxfId="15" priority="16" operator="equal">
      <formula>0</formula>
    </cfRule>
  </conditionalFormatting>
  <conditionalFormatting sqref="X42">
    <cfRule type="cellIs" dxfId="14" priority="17" operator="equal">
      <formula>0</formula>
    </cfRule>
  </conditionalFormatting>
  <conditionalFormatting sqref="M25:N25 P25:R25 K25 U25:X25">
    <cfRule type="cellIs" dxfId="13" priority="14" operator="equal">
      <formula>0</formula>
    </cfRule>
  </conditionalFormatting>
  <conditionalFormatting sqref="P75:R75">
    <cfRule type="cellIs" dxfId="12" priority="13" operator="equal">
      <formula>0</formula>
    </cfRule>
  </conditionalFormatting>
  <conditionalFormatting sqref="X75">
    <cfRule type="cellIs" dxfId="11" priority="12" operator="equal">
      <formula>0</formula>
    </cfRule>
  </conditionalFormatting>
  <conditionalFormatting sqref="U75:X75 K75 M75:N75">
    <cfRule type="cellIs" dxfId="10" priority="11" operator="equal">
      <formula>0</formula>
    </cfRule>
  </conditionalFormatting>
  <conditionalFormatting sqref="X23 P23:R23">
    <cfRule type="cellIs" dxfId="9" priority="10" operator="equal">
      <formula>0</formula>
    </cfRule>
  </conditionalFormatting>
  <conditionalFormatting sqref="U23:X23 K23 M23:N23">
    <cfRule type="cellIs" dxfId="8" priority="9" operator="equal">
      <formula>0</formula>
    </cfRule>
  </conditionalFormatting>
  <conditionalFormatting sqref="P45:R45">
    <cfRule type="cellIs" dxfId="7" priority="8" operator="equal">
      <formula>0</formula>
    </cfRule>
  </conditionalFormatting>
  <conditionalFormatting sqref="K45">
    <cfRule type="cellIs" dxfId="6" priority="5" operator="equal">
      <formula>0</formula>
    </cfRule>
  </conditionalFormatting>
  <conditionalFormatting sqref="U45:X45 M45:N45">
    <cfRule type="cellIs" dxfId="5" priority="6" operator="equal">
      <formula>0</formula>
    </cfRule>
  </conditionalFormatting>
  <conditionalFormatting sqref="X45">
    <cfRule type="cellIs" dxfId="4" priority="7" operator="equal">
      <formula>0</formula>
    </cfRule>
  </conditionalFormatting>
  <conditionalFormatting sqref="X14 P14:R14">
    <cfRule type="cellIs" dxfId="3" priority="4" operator="equal">
      <formula>0</formula>
    </cfRule>
  </conditionalFormatting>
  <conditionalFormatting sqref="U14:X14 K14 M14:N14">
    <cfRule type="cellIs" dxfId="2" priority="3" operator="equal">
      <formula>0</formula>
    </cfRule>
  </conditionalFormatting>
  <conditionalFormatting sqref="X15 P15:R15">
    <cfRule type="cellIs" dxfId="1" priority="2" operator="equal">
      <formula>0</formula>
    </cfRule>
  </conditionalFormatting>
  <conditionalFormatting sqref="U15:X15 K15 M15:N15">
    <cfRule type="cellIs" dxfId="0" priority="1" operator="equal">
      <formula>0</formula>
    </cfRule>
  </conditionalFormatting>
  <hyperlinks>
    <hyperlink ref="Q146" r:id="rId1"/>
    <hyperlink ref="Q143" r:id="rId2"/>
    <hyperlink ref="Q144" r:id="rId3" display="Chicago Express"/>
    <hyperlink ref="Q141" r:id="rId4"/>
    <hyperlink ref="Q145" r:id="rId5"/>
    <hyperlink ref="Q139" r:id="rId6"/>
    <hyperlink ref="Q147" r:id="rId7"/>
    <hyperlink ref="Q133" r:id="rId8"/>
    <hyperlink ref="Q140" r:id="rId9"/>
    <hyperlink ref="Q130" r:id="rId10"/>
    <hyperlink ref="Q138" r:id="rId11"/>
    <hyperlink ref="Q122" r:id="rId12"/>
    <hyperlink ref="Q128" r:id="rId13"/>
    <hyperlink ref="Q142" r:id="rId14"/>
    <hyperlink ref="Q150" r:id="rId15"/>
    <hyperlink ref="Q114" r:id="rId16"/>
    <hyperlink ref="Q134" r:id="rId17"/>
    <hyperlink ref="Q127" r:id="rId18"/>
    <hyperlink ref="Q123" r:id="rId19"/>
    <hyperlink ref="Q148" r:id="rId20"/>
    <hyperlink ref="Q152" r:id="rId21"/>
    <hyperlink ref="Q113" r:id="rId22"/>
    <hyperlink ref="Q136" r:id="rId23"/>
    <hyperlink ref="Q137" r:id="rId24"/>
    <hyperlink ref="Q135" r:id="rId25" display="Chicago Express"/>
    <hyperlink ref="Q119" r:id="rId26"/>
    <hyperlink ref="Q124" r:id="rId27"/>
    <hyperlink ref="Q125" r:id="rId28"/>
    <hyperlink ref="Q111" r:id="rId29"/>
    <hyperlink ref="Q117" r:id="rId30"/>
    <hyperlink ref="Q126" r:id="rId31"/>
    <hyperlink ref="Q108" r:id="rId32"/>
    <hyperlink ref="Q112" r:id="rId33"/>
    <hyperlink ref="Q120" r:id="rId34"/>
    <hyperlink ref="Q116" r:id="rId35"/>
    <hyperlink ref="Q104" r:id="rId36"/>
    <hyperlink ref="Q109" r:id="rId37"/>
    <hyperlink ref="Q107" r:id="rId38"/>
    <hyperlink ref="Q121" r:id="rId39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Besmer</dc:creator>
  <cp:lastModifiedBy>Lars Lehmann</cp:lastModifiedBy>
  <dcterms:created xsi:type="dcterms:W3CDTF">2014-06-15T21:52:01Z</dcterms:created>
  <dcterms:modified xsi:type="dcterms:W3CDTF">2015-06-29T18:30:16Z</dcterms:modified>
</cp:coreProperties>
</file>